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11550" windowHeight="6540" activeTab="0"/>
  </bookViews>
  <sheets>
    <sheet name="2018" sheetId="1" r:id="rId1"/>
    <sheet name="KWH" sheetId="2" r:id="rId2"/>
    <sheet name="TUK" sheetId="3" r:id="rId3"/>
    <sheet name="Verwaltg." sheetId="4" r:id="rId4"/>
    <sheet name="Berechnung" sheetId="5" r:id="rId5"/>
  </sheets>
  <definedNames>
    <definedName name="_xlnm.Print_Area" localSheetId="0">'2018'!$A$1:$L$118</definedName>
  </definedNames>
  <calcPr fullCalcOnLoad="1"/>
</workbook>
</file>

<file path=xl/sharedStrings.xml><?xml version="1.0" encoding="utf-8"?>
<sst xmlns="http://schemas.openxmlformats.org/spreadsheetml/2006/main" count="312" uniqueCount="131">
  <si>
    <t>-Parkscheinautomaten</t>
  </si>
  <si>
    <t>-Vermietung/ Verpachtung</t>
  </si>
  <si>
    <t>-Werbeschilder</t>
  </si>
  <si>
    <t>-Erlöse Kur- u. Wirtschaftshof</t>
  </si>
  <si>
    <t>-Kurabgabe</t>
  </si>
  <si>
    <t>-FVA</t>
  </si>
  <si>
    <t>-unregelmäßige Erträge</t>
  </si>
  <si>
    <t>-Auflösung Sonderposten</t>
  </si>
  <si>
    <t>-Fremdlstg. durch Dritte</t>
  </si>
  <si>
    <t>-Fremdlstg./ Hygiene</t>
  </si>
  <si>
    <t>-Betriebsbedarf</t>
  </si>
  <si>
    <t>-Bewirtschaftung WC-Anlagen</t>
  </si>
  <si>
    <t>-Deponiekosten (Müll)</t>
  </si>
  <si>
    <t>-Reinigung WC-Anlagen</t>
  </si>
  <si>
    <t>-Instandhaltung/ Kleinmaterial KWH</t>
  </si>
  <si>
    <t>-Instandhaltung WC-Anlagen</t>
  </si>
  <si>
    <t>-Instandhaltung betrl. Räume</t>
  </si>
  <si>
    <t>-Instandhaltung Automaten</t>
  </si>
  <si>
    <t>-Aufwand Sicherheitsdienst</t>
  </si>
  <si>
    <t>Personalaufwand</t>
  </si>
  <si>
    <t>-Löhne</t>
  </si>
  <si>
    <t>-soziale Aufwendung</t>
  </si>
  <si>
    <t>Abschreibungen</t>
  </si>
  <si>
    <t>sonstige betriebliche Aufwendungen</t>
  </si>
  <si>
    <t>-Aufwendungen an GmbH für FVA</t>
  </si>
  <si>
    <t>-Pacht</t>
  </si>
  <si>
    <t>-Versicherungen</t>
  </si>
  <si>
    <t>-Beiträge</t>
  </si>
  <si>
    <t>-Rechts-u. Beratungskosten</t>
  </si>
  <si>
    <t>-Kfz-Steuern</t>
  </si>
  <si>
    <t>-Telefon</t>
  </si>
  <si>
    <t>-Aufwendung an GmbH für DLRG</t>
  </si>
  <si>
    <t>-Kfz-Versicherung</t>
  </si>
  <si>
    <t>Ausgaben gesamt</t>
  </si>
  <si>
    <t>in EUR</t>
  </si>
  <si>
    <t xml:space="preserve">Ausgaben Erfolgsplan </t>
  </si>
  <si>
    <t>-Ausgaben für Zinsen Kreditmarkt</t>
  </si>
  <si>
    <t>-Bewirtschaftung KWH</t>
  </si>
  <si>
    <t>-Entsorgung Grünschnitt</t>
  </si>
  <si>
    <t>-Erlöse Grünschnittmarken</t>
  </si>
  <si>
    <t>Einnahmen gesamt:</t>
  </si>
  <si>
    <t>Gemeinde Graal-Müritz/ Eigenbetrieb Tourismus- und Kurbetrieb</t>
  </si>
  <si>
    <t>Umsatzerlöse/ Erträge</t>
  </si>
  <si>
    <t>-Reparatur Kfz KWH</t>
  </si>
  <si>
    <t>-Aufwendungen für Strandvogt</t>
  </si>
  <si>
    <t xml:space="preserve">-Leasing </t>
  </si>
  <si>
    <t>-Bewirtschaftung Kurpark</t>
  </si>
  <si>
    <t>Erträge</t>
  </si>
  <si>
    <t>-Betriebskosten Kfz</t>
  </si>
  <si>
    <t>-Instandhaltung Bereich DLRG</t>
  </si>
  <si>
    <t>-Instandhaltung Gebäude</t>
  </si>
  <si>
    <t>-sonstige Betriebseinnahmen</t>
  </si>
  <si>
    <t>-Verwaltungspauschale</t>
  </si>
  <si>
    <t>-Bewirtschaftung DLRG/Seebrückenvorplatz</t>
  </si>
  <si>
    <t>-Kontoführungsgebühren</t>
  </si>
  <si>
    <t>-Zusatzversorgungskassen</t>
  </si>
  <si>
    <t>-Spendenbox Kurpark</t>
  </si>
  <si>
    <t xml:space="preserve">-Aufwendungen an GmbH für KT        </t>
  </si>
  <si>
    <t>-Bewirtschaftung Seebrücke; Promenade</t>
  </si>
  <si>
    <t>Erlöse</t>
  </si>
  <si>
    <t xml:space="preserve">Materialaufwand gesamt: </t>
  </si>
  <si>
    <t>Betriebsstoffe</t>
  </si>
  <si>
    <t>bezogenen Leistungen</t>
  </si>
  <si>
    <t>Jahresergebnis:</t>
  </si>
  <si>
    <t>Beiträge zur Unfallkasse</t>
  </si>
  <si>
    <t>-Instandhaltung Seebrücke</t>
  </si>
  <si>
    <t>Zwischensumme:</t>
  </si>
  <si>
    <t>Außenanlagen /Kurpark</t>
  </si>
  <si>
    <t>Plan</t>
  </si>
  <si>
    <t xml:space="preserve">Plan </t>
  </si>
  <si>
    <t>-Aufwendungen an Dritte lt. Vertrag</t>
  </si>
  <si>
    <t xml:space="preserve"> -Anerkennung  Seeheilbad</t>
  </si>
  <si>
    <t>-Wertberichtigungen Forderungen</t>
  </si>
  <si>
    <t xml:space="preserve">Ausgaben gesamt: </t>
  </si>
  <si>
    <t xml:space="preserve">Produkt 57400 </t>
  </si>
  <si>
    <t>Teilbereich Kurpark- Wirtschaftshof</t>
  </si>
  <si>
    <t>-Erlöse Kur- u. Wirtschaftshof (gemeindl. Arbeiten)</t>
  </si>
  <si>
    <t>-Dienstleistungen</t>
  </si>
  <si>
    <t xml:space="preserve"> -Anerkennung  Status Seeheilbad</t>
  </si>
  <si>
    <t>Produkt 5750</t>
  </si>
  <si>
    <t>Teilbereich Tourismus- und Kurbetrieb</t>
  </si>
  <si>
    <t>-Vermietung/ Verpachtung  Haus des Gastes</t>
  </si>
  <si>
    <t>interne Leistungsverrechnung</t>
  </si>
  <si>
    <t xml:space="preserve">(erbrachte Leistungen durch Kurpark-Wirtschaftshof) </t>
  </si>
  <si>
    <t>-Geschäftsaufwendungen</t>
  </si>
  <si>
    <t xml:space="preserve">Ausgaben </t>
  </si>
  <si>
    <t>-Büromiete</t>
  </si>
  <si>
    <t>-Zuweisung von der Gemeinde</t>
  </si>
  <si>
    <t>-Sonstiges</t>
  </si>
  <si>
    <t>Teilbereich Sonstiges</t>
  </si>
  <si>
    <t xml:space="preserve">Produkt 5760 </t>
  </si>
  <si>
    <t>Reisekosten</t>
  </si>
  <si>
    <t>Aus-und Fortbildung</t>
  </si>
  <si>
    <t>-Fernrohre</t>
  </si>
  <si>
    <t>Ist</t>
  </si>
  <si>
    <t>Kostenerstattungen</t>
  </si>
  <si>
    <t>Reinigung</t>
  </si>
  <si>
    <t xml:space="preserve">Aus- und Fortbildung </t>
  </si>
  <si>
    <t>Zinsaufwand</t>
  </si>
  <si>
    <t>Aufwand</t>
  </si>
  <si>
    <t>gesamt:</t>
  </si>
  <si>
    <t>%</t>
  </si>
  <si>
    <t>Aufteilung KT</t>
  </si>
  <si>
    <t>Übersicht des Erfolgsplanes für das Jahr 2018</t>
  </si>
  <si>
    <t xml:space="preserve">Ist </t>
  </si>
  <si>
    <t>-Telefon/ Porto</t>
  </si>
  <si>
    <t>-Bewirtschaftung KWH/ Lagerhalle</t>
  </si>
  <si>
    <t>-Nutzungsentgelte Strandbereich</t>
  </si>
  <si>
    <t>-Abrechnung Fernrohre</t>
  </si>
  <si>
    <t>-Bewirtschaftung Sonstiges</t>
  </si>
  <si>
    <t xml:space="preserve">-Instandhaltung Außenanlagen </t>
  </si>
  <si>
    <t>-Leasing</t>
  </si>
  <si>
    <t>-Telefon, Porto</t>
  </si>
  <si>
    <t>-Nutzungsentgelt Strandbereich</t>
  </si>
  <si>
    <t xml:space="preserve">-Veräußerung  techn.Geräte </t>
  </si>
  <si>
    <t>-Bewirtschaftung /Sonstiges</t>
  </si>
  <si>
    <t>-Dienstleistungen an Dritte</t>
  </si>
  <si>
    <t>Stand 30.10.18</t>
  </si>
  <si>
    <t>Sonstige Erträge/ Spenden</t>
  </si>
  <si>
    <t>-Bewirtschaftung DLRG/</t>
  </si>
  <si>
    <t>-Instandhaltung Außenanlagen</t>
  </si>
  <si>
    <t>Zinsen</t>
  </si>
  <si>
    <t>-geringwertige Ausstattung</t>
  </si>
  <si>
    <t>Afa</t>
  </si>
  <si>
    <t>Verwaltg.pauschale</t>
  </si>
  <si>
    <t>Auflösg.Sopo</t>
  </si>
  <si>
    <t>-Erstattungen von Gemeinde</t>
  </si>
  <si>
    <t>n.n.gebucht</t>
  </si>
  <si>
    <t>vorl.Ergebnis</t>
  </si>
  <si>
    <t>Planungszeitraum</t>
  </si>
  <si>
    <t>-Aufwendungen ÖPNV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</si>
</sst>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.00\ &quot;DM&quot;"/>
    <numFmt numFmtId="174" formatCode="#,##0.00\ _D_M"/>
  </numFmts>
  <fonts count="5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quotePrefix="1">
      <alignment/>
    </xf>
    <xf numFmtId="0" fontId="2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174" fontId="0" fillId="0" borderId="10" xfId="0" applyNumberFormat="1" applyFont="1" applyBorder="1" applyAlignment="1">
      <alignment horizontal="right"/>
    </xf>
    <xf numFmtId="174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0" fillId="0" borderId="0" xfId="0" applyFont="1" applyAlignment="1" quotePrefix="1">
      <alignment/>
    </xf>
    <xf numFmtId="4" fontId="0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74" fontId="1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4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4" fontId="0" fillId="0" borderId="16" xfId="0" applyNumberFormat="1" applyBorder="1" applyAlignment="1">
      <alignment/>
    </xf>
    <xf numFmtId="0" fontId="0" fillId="33" borderId="16" xfId="0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4" fontId="0" fillId="33" borderId="16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0" fillId="33" borderId="19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6" xfId="0" applyBorder="1" applyAlignment="1">
      <alignment/>
    </xf>
    <xf numFmtId="4" fontId="0" fillId="33" borderId="0" xfId="0" applyNumberFormat="1" applyFill="1" applyAlignment="1">
      <alignment/>
    </xf>
    <xf numFmtId="4" fontId="0" fillId="33" borderId="21" xfId="0" applyNumberForma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0" fillId="34" borderId="19" xfId="0" applyNumberFormat="1" applyFill="1" applyBorder="1" applyAlignment="1">
      <alignment/>
    </xf>
    <xf numFmtId="4" fontId="1" fillId="34" borderId="22" xfId="0" applyNumberFormat="1" applyFont="1" applyFill="1" applyBorder="1" applyAlignment="1">
      <alignment/>
    </xf>
    <xf numFmtId="4" fontId="0" fillId="34" borderId="21" xfId="0" applyNumberFormat="1" applyFill="1" applyBorder="1" applyAlignment="1">
      <alignment/>
    </xf>
    <xf numFmtId="4" fontId="1" fillId="34" borderId="19" xfId="0" applyNumberFormat="1" applyFont="1" applyFill="1" applyBorder="1" applyAlignment="1">
      <alignment/>
    </xf>
    <xf numFmtId="1" fontId="1" fillId="33" borderId="14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8" xfId="0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0" fontId="1" fillId="0" borderId="14" xfId="0" applyFont="1" applyBorder="1" applyAlignment="1">
      <alignment horizontal="right"/>
    </xf>
    <xf numFmtId="0" fontId="1" fillId="34" borderId="14" xfId="0" applyFont="1" applyFill="1" applyBorder="1" applyAlignment="1">
      <alignment horizontal="right"/>
    </xf>
    <xf numFmtId="4" fontId="0" fillId="33" borderId="17" xfId="0" applyNumberForma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34" borderId="21" xfId="0" applyFill="1" applyBorder="1" applyAlignment="1">
      <alignment/>
    </xf>
    <xf numFmtId="4" fontId="1" fillId="9" borderId="23" xfId="0" applyNumberFormat="1" applyFont="1" applyFill="1" applyBorder="1" applyAlignment="1">
      <alignment/>
    </xf>
    <xf numFmtId="4" fontId="1" fillId="9" borderId="22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0" fontId="0" fillId="33" borderId="0" xfId="0" applyFont="1" applyFill="1" applyAlignment="1" quotePrefix="1">
      <alignment/>
    </xf>
    <xf numFmtId="0" fontId="0" fillId="0" borderId="21" xfId="0" applyBorder="1" applyAlignment="1">
      <alignment/>
    </xf>
    <xf numFmtId="4" fontId="1" fillId="34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34" borderId="20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1" fillId="9" borderId="26" xfId="0" applyNumberFormat="1" applyFont="1" applyFill="1" applyBorder="1" applyAlignment="1">
      <alignment/>
    </xf>
    <xf numFmtId="4" fontId="1" fillId="35" borderId="21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0" fillId="33" borderId="21" xfId="0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0" fillId="33" borderId="27" xfId="0" applyNumberFormat="1" applyFill="1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4" fontId="0" fillId="0" borderId="21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1" fillId="33" borderId="28" xfId="0" applyFont="1" applyFill="1" applyBorder="1" applyAlignment="1">
      <alignment horizontal="right"/>
    </xf>
    <xf numFmtId="1" fontId="1" fillId="33" borderId="29" xfId="0" applyNumberFormat="1" applyFont="1" applyFill="1" applyBorder="1" applyAlignment="1">
      <alignment horizontal="right"/>
    </xf>
    <xf numFmtId="0" fontId="1" fillId="33" borderId="30" xfId="0" applyFont="1" applyFill="1" applyBorder="1" applyAlignment="1">
      <alignment horizontal="right"/>
    </xf>
    <xf numFmtId="4" fontId="0" fillId="33" borderId="31" xfId="0" applyNumberFormat="1" applyFill="1" applyBorder="1" applyAlignment="1">
      <alignment/>
    </xf>
    <xf numFmtId="4" fontId="1" fillId="33" borderId="27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4" fontId="1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36" borderId="13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6" borderId="15" xfId="0" applyFont="1" applyFill="1" applyBorder="1" applyAlignment="1">
      <alignment horizontal="right"/>
    </xf>
    <xf numFmtId="4" fontId="0" fillId="36" borderId="21" xfId="0" applyNumberFormat="1" applyFill="1" applyBorder="1" applyAlignment="1">
      <alignment/>
    </xf>
    <xf numFmtId="4" fontId="0" fillId="36" borderId="19" xfId="0" applyNumberFormat="1" applyFill="1" applyBorder="1" applyAlignment="1">
      <alignment/>
    </xf>
    <xf numFmtId="4" fontId="1" fillId="36" borderId="21" xfId="0" applyNumberFormat="1" applyFont="1" applyFill="1" applyBorder="1" applyAlignment="1">
      <alignment/>
    </xf>
    <xf numFmtId="4" fontId="1" fillId="36" borderId="22" xfId="0" applyNumberFormat="1" applyFont="1" applyFill="1" applyBorder="1" applyAlignment="1">
      <alignment/>
    </xf>
    <xf numFmtId="4" fontId="1" fillId="36" borderId="0" xfId="0" applyNumberFormat="1" applyFont="1" applyFill="1" applyAlignment="1">
      <alignment/>
    </xf>
    <xf numFmtId="4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4" fontId="0" fillId="36" borderId="10" xfId="0" applyNumberForma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23" xfId="0" applyNumberFormat="1" applyFont="1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9" fontId="0" fillId="0" borderId="0" xfId="0" applyNumberFormat="1" applyAlignment="1">
      <alignment/>
    </xf>
    <xf numFmtId="4" fontId="1" fillId="0" borderId="3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33" borderId="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33" xfId="0" applyFill="1" applyBorder="1" applyAlignment="1">
      <alignment/>
    </xf>
    <xf numFmtId="4" fontId="1" fillId="0" borderId="13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4" fontId="1" fillId="34" borderId="34" xfId="0" applyNumberFormat="1" applyFont="1" applyFill="1" applyBorder="1" applyAlignment="1">
      <alignment/>
    </xf>
    <xf numFmtId="4" fontId="1" fillId="33" borderId="35" xfId="0" applyNumberFormat="1" applyFont="1" applyFill="1" applyBorder="1" applyAlignment="1">
      <alignment/>
    </xf>
    <xf numFmtId="49" fontId="2" fillId="0" borderId="0" xfId="0" applyNumberFormat="1" applyFont="1" applyAlignment="1" quotePrefix="1">
      <alignment/>
    </xf>
    <xf numFmtId="4" fontId="0" fillId="34" borderId="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1" fillId="34" borderId="0" xfId="0" applyNumberFormat="1" applyFont="1" applyFill="1" applyAlignment="1">
      <alignment/>
    </xf>
    <xf numFmtId="4" fontId="1" fillId="34" borderId="25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1" fillId="34" borderId="16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49" fontId="0" fillId="0" borderId="0" xfId="0" applyNumberFormat="1" applyFont="1" applyAlignment="1" quotePrefix="1">
      <alignment/>
    </xf>
    <xf numFmtId="4" fontId="0" fillId="0" borderId="16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47" fillId="0" borderId="16" xfId="0" applyNumberFormat="1" applyFont="1" applyBorder="1" applyAlignment="1">
      <alignment/>
    </xf>
    <xf numFmtId="4" fontId="47" fillId="0" borderId="21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4" fontId="47" fillId="33" borderId="21" xfId="0" applyNumberFormat="1" applyFont="1" applyFill="1" applyBorder="1" applyAlignment="1">
      <alignment/>
    </xf>
    <xf numFmtId="4" fontId="47" fillId="0" borderId="19" xfId="0" applyNumberFormat="1" applyFont="1" applyBorder="1" applyAlignment="1">
      <alignment/>
    </xf>
    <xf numFmtId="4" fontId="48" fillId="33" borderId="16" xfId="0" applyNumberFormat="1" applyFont="1" applyFill="1" applyBorder="1" applyAlignment="1">
      <alignment/>
    </xf>
    <xf numFmtId="0" fontId="47" fillId="0" borderId="21" xfId="0" applyFont="1" applyBorder="1" applyAlignment="1">
      <alignment/>
    </xf>
    <xf numFmtId="4" fontId="48" fillId="33" borderId="20" xfId="0" applyNumberFormat="1" applyFont="1" applyFill="1" applyBorder="1" applyAlignment="1">
      <alignment/>
    </xf>
    <xf numFmtId="4" fontId="48" fillId="33" borderId="17" xfId="0" applyNumberFormat="1" applyFont="1" applyFill="1" applyBorder="1" applyAlignment="1">
      <alignment/>
    </xf>
    <xf numFmtId="0" fontId="47" fillId="0" borderId="16" xfId="0" applyFont="1" applyBorder="1" applyAlignment="1">
      <alignment/>
    </xf>
    <xf numFmtId="4" fontId="47" fillId="0" borderId="12" xfId="0" applyNumberFormat="1" applyFont="1" applyBorder="1" applyAlignment="1">
      <alignment/>
    </xf>
    <xf numFmtId="0" fontId="47" fillId="0" borderId="0" xfId="0" applyFont="1" applyAlignment="1">
      <alignment/>
    </xf>
    <xf numFmtId="4" fontId="47" fillId="0" borderId="20" xfId="0" applyNumberFormat="1" applyFont="1" applyBorder="1" applyAlignment="1">
      <alignment/>
    </xf>
    <xf numFmtId="4" fontId="48" fillId="0" borderId="19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20" xfId="0" applyFont="1" applyBorder="1" applyAlignment="1">
      <alignment/>
    </xf>
    <xf numFmtId="4" fontId="48" fillId="33" borderId="22" xfId="0" applyNumberFormat="1" applyFont="1" applyFill="1" applyBorder="1" applyAlignment="1">
      <alignment/>
    </xf>
    <xf numFmtId="4" fontId="48" fillId="33" borderId="23" xfId="0" applyNumberFormat="1" applyFont="1" applyFill="1" applyBorder="1" applyAlignment="1">
      <alignment/>
    </xf>
    <xf numFmtId="4" fontId="48" fillId="36" borderId="23" xfId="0" applyNumberFormat="1" applyFont="1" applyFill="1" applyBorder="1" applyAlignment="1">
      <alignment/>
    </xf>
    <xf numFmtId="4" fontId="49" fillId="19" borderId="22" xfId="0" applyNumberFormat="1" applyFont="1" applyFill="1" applyBorder="1" applyAlignment="1">
      <alignment/>
    </xf>
    <xf numFmtId="4" fontId="49" fillId="19" borderId="23" xfId="0" applyNumberFormat="1" applyFont="1" applyFill="1" applyBorder="1" applyAlignment="1">
      <alignment/>
    </xf>
    <xf numFmtId="0" fontId="1" fillId="37" borderId="13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1" fillId="37" borderId="15" xfId="0" applyFont="1" applyFill="1" applyBorder="1" applyAlignment="1">
      <alignment horizontal="right"/>
    </xf>
    <xf numFmtId="4" fontId="0" fillId="37" borderId="16" xfId="0" applyNumberFormat="1" applyFill="1" applyBorder="1" applyAlignment="1">
      <alignment/>
    </xf>
    <xf numFmtId="4" fontId="47" fillId="37" borderId="16" xfId="0" applyNumberFormat="1" applyFont="1" applyFill="1" applyBorder="1" applyAlignment="1">
      <alignment/>
    </xf>
    <xf numFmtId="4" fontId="0" fillId="37" borderId="16" xfId="0" applyNumberFormat="1" applyFont="1" applyFill="1" applyBorder="1" applyAlignment="1">
      <alignment/>
    </xf>
    <xf numFmtId="4" fontId="47" fillId="37" borderId="19" xfId="0" applyNumberFormat="1" applyFont="1" applyFill="1" applyBorder="1" applyAlignment="1">
      <alignment/>
    </xf>
    <xf numFmtId="4" fontId="48" fillId="37" borderId="16" xfId="0" applyNumberFormat="1" applyFont="1" applyFill="1" applyBorder="1" applyAlignment="1">
      <alignment/>
    </xf>
    <xf numFmtId="4" fontId="48" fillId="37" borderId="20" xfId="0" applyNumberFormat="1" applyFont="1" applyFill="1" applyBorder="1" applyAlignment="1">
      <alignment/>
    </xf>
    <xf numFmtId="4" fontId="48" fillId="37" borderId="2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33" borderId="21" xfId="0" applyNumberFormat="1" applyFont="1" applyFill="1" applyBorder="1" applyAlignment="1">
      <alignment/>
    </xf>
    <xf numFmtId="0" fontId="0" fillId="37" borderId="18" xfId="0" applyFill="1" applyBorder="1" applyAlignment="1">
      <alignment/>
    </xf>
    <xf numFmtId="4" fontId="47" fillId="37" borderId="12" xfId="0" applyNumberFormat="1" applyFont="1" applyFill="1" applyBorder="1" applyAlignment="1">
      <alignment/>
    </xf>
    <xf numFmtId="4" fontId="0" fillId="37" borderId="21" xfId="0" applyNumberFormat="1" applyFont="1" applyFill="1" applyBorder="1" applyAlignment="1">
      <alignment/>
    </xf>
    <xf numFmtId="4" fontId="1" fillId="37" borderId="12" xfId="0" applyNumberFormat="1" applyFont="1" applyFill="1" applyBorder="1" applyAlignment="1">
      <alignment/>
    </xf>
    <xf numFmtId="0" fontId="47" fillId="37" borderId="0" xfId="0" applyFont="1" applyFill="1" applyAlignment="1">
      <alignment/>
    </xf>
    <xf numFmtId="0" fontId="47" fillId="37" borderId="10" xfId="0" applyFont="1" applyFill="1" applyBorder="1" applyAlignment="1">
      <alignment/>
    </xf>
    <xf numFmtId="4" fontId="48" fillId="37" borderId="19" xfId="0" applyNumberFormat="1" applyFont="1" applyFill="1" applyBorder="1" applyAlignment="1">
      <alignment/>
    </xf>
    <xf numFmtId="0" fontId="47" fillId="37" borderId="17" xfId="0" applyFont="1" applyFill="1" applyBorder="1" applyAlignment="1">
      <alignment/>
    </xf>
    <xf numFmtId="0" fontId="47" fillId="37" borderId="16" xfId="0" applyFont="1" applyFill="1" applyBorder="1" applyAlignment="1">
      <alignment/>
    </xf>
    <xf numFmtId="0" fontId="47" fillId="37" borderId="33" xfId="0" applyFont="1" applyFill="1" applyBorder="1" applyAlignment="1">
      <alignment/>
    </xf>
    <xf numFmtId="4" fontId="48" fillId="37" borderId="23" xfId="0" applyNumberFormat="1" applyFont="1" applyFill="1" applyBorder="1" applyAlignment="1">
      <alignment/>
    </xf>
    <xf numFmtId="4" fontId="49" fillId="37" borderId="22" xfId="0" applyNumberFormat="1" applyFont="1" applyFill="1" applyBorder="1" applyAlignment="1">
      <alignment/>
    </xf>
    <xf numFmtId="0" fontId="0" fillId="0" borderId="24" xfId="0" applyBorder="1" applyAlignment="1">
      <alignment/>
    </xf>
    <xf numFmtId="4" fontId="1" fillId="37" borderId="16" xfId="0" applyNumberFormat="1" applyFont="1" applyFill="1" applyBorder="1" applyAlignment="1">
      <alignment/>
    </xf>
    <xf numFmtId="4" fontId="1" fillId="37" borderId="2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4" fontId="0" fillId="33" borderId="18" xfId="0" applyNumberForma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0" fontId="0" fillId="33" borderId="18" xfId="0" applyFont="1" applyFill="1" applyBorder="1" applyAlignment="1">
      <alignment/>
    </xf>
    <xf numFmtId="4" fontId="50" fillId="33" borderId="16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9" fillId="33" borderId="2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32" xfId="0" applyNumberFormat="1" applyFont="1" applyFill="1" applyBorder="1" applyAlignment="1">
      <alignment/>
    </xf>
    <xf numFmtId="4" fontId="50" fillId="37" borderId="16" xfId="0" applyNumberFormat="1" applyFont="1" applyFill="1" applyBorder="1" applyAlignment="1">
      <alignment/>
    </xf>
    <xf numFmtId="4" fontId="50" fillId="0" borderId="16" xfId="0" applyNumberFormat="1" applyFont="1" applyBorder="1" applyAlignment="1">
      <alignment/>
    </xf>
    <xf numFmtId="4" fontId="50" fillId="0" borderId="0" xfId="0" applyNumberFormat="1" applyFont="1" applyAlignment="1">
      <alignment/>
    </xf>
    <xf numFmtId="4" fontId="50" fillId="0" borderId="21" xfId="0" applyNumberFormat="1" applyFont="1" applyBorder="1" applyAlignment="1">
      <alignment/>
    </xf>
    <xf numFmtId="0" fontId="50" fillId="0" borderId="0" xfId="0" applyFont="1" applyAlignment="1" quotePrefix="1">
      <alignment/>
    </xf>
    <xf numFmtId="0" fontId="50" fillId="0" borderId="0" xfId="0" applyFont="1" applyAlignment="1">
      <alignment/>
    </xf>
    <xf numFmtId="4" fontId="51" fillId="37" borderId="16" xfId="0" applyNumberFormat="1" applyFont="1" applyFill="1" applyBorder="1" applyAlignment="1">
      <alignment/>
    </xf>
    <xf numFmtId="4" fontId="51" fillId="0" borderId="21" xfId="0" applyNumberFormat="1" applyFont="1" applyBorder="1" applyAlignment="1">
      <alignment/>
    </xf>
    <xf numFmtId="4" fontId="51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91">
      <selection activeCell="M93" sqref="M93:O97"/>
    </sheetView>
  </sheetViews>
  <sheetFormatPr defaultColWidth="11.421875" defaultRowHeight="12.75"/>
  <cols>
    <col min="3" max="3" width="8.7109375" style="0" customWidth="1"/>
    <col min="4" max="4" width="3.8515625" style="0" hidden="1" customWidth="1"/>
    <col min="5" max="5" width="11.421875" style="0" hidden="1" customWidth="1"/>
    <col min="6" max="6" width="11.7109375" style="41" customWidth="1"/>
    <col min="7" max="7" width="12.140625" style="41" customWidth="1"/>
    <col min="8" max="8" width="15.421875" style="213" customWidth="1"/>
    <col min="9" max="9" width="14.140625" style="0" customWidth="1"/>
    <col min="10" max="10" width="14.28125" style="0" customWidth="1"/>
    <col min="11" max="11" width="16.00390625" style="111" customWidth="1"/>
    <col min="12" max="12" width="14.421875" style="0" customWidth="1"/>
  </cols>
  <sheetData>
    <row r="1" ht="12.75">
      <c r="A1" s="1" t="s">
        <v>41</v>
      </c>
    </row>
    <row r="2" spans="1:10" ht="18">
      <c r="A2" s="31" t="s">
        <v>103</v>
      </c>
      <c r="J2" s="31" t="s">
        <v>129</v>
      </c>
    </row>
    <row r="3" ht="18">
      <c r="A3" s="31"/>
    </row>
    <row r="4" spans="1:8" ht="13.5" thickBot="1">
      <c r="A4" s="1"/>
      <c r="H4" s="214" t="s">
        <v>117</v>
      </c>
    </row>
    <row r="5" spans="4:12" ht="12.75">
      <c r="D5" s="21"/>
      <c r="E5" s="10"/>
      <c r="F5" s="42" t="s">
        <v>94</v>
      </c>
      <c r="G5" s="42" t="s">
        <v>68</v>
      </c>
      <c r="H5" s="42" t="s">
        <v>104</v>
      </c>
      <c r="I5" s="186" t="s">
        <v>68</v>
      </c>
      <c r="J5" s="105" t="s">
        <v>69</v>
      </c>
      <c r="K5" s="147" t="s">
        <v>68</v>
      </c>
      <c r="L5" s="72" t="s">
        <v>68</v>
      </c>
    </row>
    <row r="6" spans="4:12" ht="12.75">
      <c r="D6" s="21"/>
      <c r="E6" s="10"/>
      <c r="F6" s="43">
        <v>2017</v>
      </c>
      <c r="G6" s="43">
        <v>2018</v>
      </c>
      <c r="H6" s="43">
        <v>2018</v>
      </c>
      <c r="I6" s="187">
        <v>2019</v>
      </c>
      <c r="J6" s="104">
        <v>2020</v>
      </c>
      <c r="K6" s="148">
        <v>2021</v>
      </c>
      <c r="L6" s="81">
        <v>2022</v>
      </c>
    </row>
    <row r="7" spans="1:12" ht="13.5" thickBot="1">
      <c r="A7" s="34" t="s">
        <v>42</v>
      </c>
      <c r="B7" s="33"/>
      <c r="C7" s="33"/>
      <c r="D7" s="35"/>
      <c r="E7" s="36"/>
      <c r="F7" s="44" t="s">
        <v>34</v>
      </c>
      <c r="G7" s="44" t="s">
        <v>34</v>
      </c>
      <c r="H7" s="44" t="s">
        <v>34</v>
      </c>
      <c r="I7" s="188" t="s">
        <v>34</v>
      </c>
      <c r="J7" s="106" t="s">
        <v>34</v>
      </c>
      <c r="K7" s="149" t="s">
        <v>34</v>
      </c>
      <c r="L7" s="73" t="s">
        <v>34</v>
      </c>
    </row>
    <row r="8" spans="1:12" ht="12.75">
      <c r="A8" s="1" t="s">
        <v>59</v>
      </c>
      <c r="D8" s="24"/>
      <c r="F8" s="215"/>
      <c r="G8" s="215"/>
      <c r="H8" s="216"/>
      <c r="I8" s="189"/>
      <c r="J8" s="55"/>
      <c r="L8" s="95"/>
    </row>
    <row r="9" spans="1:12" ht="12.75">
      <c r="A9" s="2" t="s">
        <v>113</v>
      </c>
      <c r="D9" s="24"/>
      <c r="F9" s="49">
        <v>42607.47</v>
      </c>
      <c r="G9" s="49">
        <v>43000</v>
      </c>
      <c r="H9" s="216">
        <v>43082.23</v>
      </c>
      <c r="I9" s="191">
        <v>43500</v>
      </c>
      <c r="J9" s="163">
        <v>43500</v>
      </c>
      <c r="K9" s="164">
        <v>43500</v>
      </c>
      <c r="L9" s="55">
        <v>43500</v>
      </c>
    </row>
    <row r="10" spans="1:12" ht="12.75">
      <c r="A10" s="27" t="s">
        <v>93</v>
      </c>
      <c r="D10" s="24"/>
      <c r="F10" s="49">
        <v>1699.37</v>
      </c>
      <c r="G10" s="49">
        <v>2000</v>
      </c>
      <c r="H10" s="216">
        <v>1359.24</v>
      </c>
      <c r="I10" s="190">
        <v>2000</v>
      </c>
      <c r="J10" s="166">
        <v>2000</v>
      </c>
      <c r="K10" s="167">
        <v>2000</v>
      </c>
      <c r="L10" s="55">
        <v>2000</v>
      </c>
    </row>
    <row r="11" spans="1:12" ht="12.75">
      <c r="A11" s="2" t="s">
        <v>0</v>
      </c>
      <c r="D11" s="24"/>
      <c r="F11" s="49">
        <v>178679.04</v>
      </c>
      <c r="G11" s="49">
        <v>190000</v>
      </c>
      <c r="H11" s="216">
        <v>206191.07</v>
      </c>
      <c r="I11" s="191">
        <v>205000</v>
      </c>
      <c r="J11" s="163">
        <v>205000</v>
      </c>
      <c r="K11" s="164">
        <v>205000</v>
      </c>
      <c r="L11" s="55">
        <v>205000</v>
      </c>
    </row>
    <row r="12" spans="1:12" ht="12.75">
      <c r="A12" s="2" t="s">
        <v>1</v>
      </c>
      <c r="D12" s="24"/>
      <c r="F12" s="49">
        <v>105803.62</v>
      </c>
      <c r="G12" s="49">
        <v>108000</v>
      </c>
      <c r="H12" s="216">
        <v>103858</v>
      </c>
      <c r="I12" s="191">
        <v>105000</v>
      </c>
      <c r="J12" s="163">
        <v>105000</v>
      </c>
      <c r="K12" s="164">
        <v>105000</v>
      </c>
      <c r="L12" s="55">
        <v>105000</v>
      </c>
    </row>
    <row r="13" spans="1:12" ht="12.75">
      <c r="A13" s="2" t="s">
        <v>3</v>
      </c>
      <c r="D13" s="24"/>
      <c r="F13" s="49">
        <v>195129.37</v>
      </c>
      <c r="G13" s="49">
        <v>180000</v>
      </c>
      <c r="H13" s="216">
        <v>101249.22</v>
      </c>
      <c r="I13" s="191">
        <v>180000</v>
      </c>
      <c r="J13" s="163">
        <v>180000</v>
      </c>
      <c r="K13" s="164">
        <v>180000</v>
      </c>
      <c r="L13" s="55">
        <v>180000</v>
      </c>
    </row>
    <row r="14" spans="1:13" ht="12.75">
      <c r="A14" s="27" t="s">
        <v>126</v>
      </c>
      <c r="D14" s="24"/>
      <c r="F14" s="49"/>
      <c r="G14" s="49"/>
      <c r="H14" s="216"/>
      <c r="I14" s="236">
        <v>33000</v>
      </c>
      <c r="J14" s="237">
        <v>33000</v>
      </c>
      <c r="K14" s="238">
        <v>33000</v>
      </c>
      <c r="L14" s="237">
        <v>33000</v>
      </c>
      <c r="M14" s="9"/>
    </row>
    <row r="15" spans="1:12" ht="12.75">
      <c r="A15" s="27" t="s">
        <v>116</v>
      </c>
      <c r="D15" s="24"/>
      <c r="F15" s="49">
        <v>18491.11</v>
      </c>
      <c r="G15" s="49">
        <v>23000</v>
      </c>
      <c r="H15" s="216">
        <v>10937.48</v>
      </c>
      <c r="I15" s="190">
        <v>20000</v>
      </c>
      <c r="J15" s="166">
        <v>20000</v>
      </c>
      <c r="K15" s="167">
        <v>20000</v>
      </c>
      <c r="L15" s="55">
        <v>20000</v>
      </c>
    </row>
    <row r="16" spans="1:12" ht="12.75">
      <c r="A16" s="2" t="s">
        <v>2</v>
      </c>
      <c r="D16" s="24"/>
      <c r="F16" s="49">
        <v>252</v>
      </c>
      <c r="G16" s="49">
        <v>500</v>
      </c>
      <c r="H16" s="216"/>
      <c r="I16" s="190">
        <v>300</v>
      </c>
      <c r="J16" s="166">
        <v>300</v>
      </c>
      <c r="K16" s="167">
        <v>300</v>
      </c>
      <c r="L16" s="55">
        <v>300</v>
      </c>
    </row>
    <row r="17" spans="1:13" ht="12.75">
      <c r="A17" s="2" t="s">
        <v>4</v>
      </c>
      <c r="C17" s="10"/>
      <c r="D17" s="24"/>
      <c r="F17" s="49">
        <v>1354593.41</v>
      </c>
      <c r="G17" s="49">
        <v>1386000</v>
      </c>
      <c r="H17" s="216">
        <v>1053086.15</v>
      </c>
      <c r="I17" s="190">
        <v>1386000</v>
      </c>
      <c r="J17" s="168">
        <v>1386000</v>
      </c>
      <c r="K17" s="167">
        <v>1386000</v>
      </c>
      <c r="L17" s="55">
        <v>1386000</v>
      </c>
      <c r="M17" s="9"/>
    </row>
    <row r="18" spans="1:13" ht="12.75">
      <c r="A18" s="2" t="s">
        <v>5</v>
      </c>
      <c r="D18" s="24"/>
      <c r="F18" s="49">
        <v>107166.2</v>
      </c>
      <c r="G18" s="49">
        <v>113000</v>
      </c>
      <c r="H18" s="216">
        <v>104237.9</v>
      </c>
      <c r="I18" s="190">
        <v>112000</v>
      </c>
      <c r="J18" s="166">
        <v>112000</v>
      </c>
      <c r="K18" s="167">
        <v>112000</v>
      </c>
      <c r="L18" s="55">
        <v>112000</v>
      </c>
      <c r="M18" s="9"/>
    </row>
    <row r="19" spans="4:12" ht="12.75">
      <c r="D19" s="24"/>
      <c r="F19" s="50"/>
      <c r="G19" s="50"/>
      <c r="H19" s="217"/>
      <c r="I19" s="192"/>
      <c r="J19" s="169"/>
      <c r="K19" s="169"/>
      <c r="L19" s="56"/>
    </row>
    <row r="20" spans="4:13" ht="12.75">
      <c r="D20" s="23"/>
      <c r="F20" s="51">
        <f aca="true" t="shared" si="0" ref="F20:L20">SUM(F9:F19)</f>
        <v>2004421.5899999999</v>
      </c>
      <c r="G20" s="51">
        <f t="shared" si="0"/>
        <v>2045500</v>
      </c>
      <c r="H20" s="51">
        <f t="shared" si="0"/>
        <v>1624001.2899999998</v>
      </c>
      <c r="I20" s="193">
        <f t="shared" si="0"/>
        <v>2086800</v>
      </c>
      <c r="J20" s="170">
        <f t="shared" si="0"/>
        <v>2086800</v>
      </c>
      <c r="K20" s="170">
        <f t="shared" si="0"/>
        <v>2086800</v>
      </c>
      <c r="L20" s="170">
        <f t="shared" si="0"/>
        <v>2086800</v>
      </c>
      <c r="M20" s="59"/>
    </row>
    <row r="21" spans="1:12" ht="12.75">
      <c r="A21" s="1" t="s">
        <v>47</v>
      </c>
      <c r="D21" s="29"/>
      <c r="F21" s="49"/>
      <c r="G21" s="49"/>
      <c r="H21" s="216"/>
      <c r="I21" s="190"/>
      <c r="J21" s="171"/>
      <c r="K21" s="167"/>
      <c r="L21" s="55"/>
    </row>
    <row r="22" spans="1:12" ht="12.75">
      <c r="A22" s="2" t="s">
        <v>6</v>
      </c>
      <c r="D22" s="24"/>
      <c r="F22" s="49">
        <v>5640.96</v>
      </c>
      <c r="G22" s="49">
        <v>5500</v>
      </c>
      <c r="H22" s="216">
        <v>1318.64</v>
      </c>
      <c r="I22" s="190">
        <v>5500</v>
      </c>
      <c r="J22" s="166">
        <v>5500</v>
      </c>
      <c r="K22" s="167">
        <v>5500</v>
      </c>
      <c r="L22" s="55">
        <v>5500</v>
      </c>
    </row>
    <row r="23" spans="1:12" ht="12.75">
      <c r="A23" s="2" t="s">
        <v>7</v>
      </c>
      <c r="D23" s="24"/>
      <c r="F23" s="49">
        <v>112385.52</v>
      </c>
      <c r="G23" s="49">
        <v>105500</v>
      </c>
      <c r="H23" s="216" t="s">
        <v>127</v>
      </c>
      <c r="I23" s="190">
        <v>108500</v>
      </c>
      <c r="J23" s="166">
        <v>108500</v>
      </c>
      <c r="K23" s="167">
        <v>108500</v>
      </c>
      <c r="L23" s="55">
        <v>108500</v>
      </c>
    </row>
    <row r="24" spans="1:12" ht="12.75">
      <c r="A24" s="14" t="s">
        <v>39</v>
      </c>
      <c r="D24" s="24"/>
      <c r="F24" s="49">
        <v>1534.11</v>
      </c>
      <c r="G24" s="49">
        <v>1700</v>
      </c>
      <c r="H24" s="216">
        <v>1321.19</v>
      </c>
      <c r="I24" s="190">
        <v>1500</v>
      </c>
      <c r="J24" s="166">
        <v>1500</v>
      </c>
      <c r="K24" s="167">
        <v>1500</v>
      </c>
      <c r="L24" s="55">
        <v>1500</v>
      </c>
    </row>
    <row r="25" spans="1:12" ht="12.75">
      <c r="A25" s="2" t="s">
        <v>51</v>
      </c>
      <c r="D25" s="24"/>
      <c r="F25" s="49">
        <v>-10.5</v>
      </c>
      <c r="G25" s="49">
        <v>100</v>
      </c>
      <c r="H25" s="216">
        <v>17.05</v>
      </c>
      <c r="I25" s="190">
        <v>100</v>
      </c>
      <c r="J25" s="166">
        <v>100</v>
      </c>
      <c r="K25" s="167">
        <v>100</v>
      </c>
      <c r="L25" s="55">
        <v>100</v>
      </c>
    </row>
    <row r="26" spans="1:12" ht="12.75">
      <c r="A26" s="2" t="s">
        <v>56</v>
      </c>
      <c r="D26" s="24"/>
      <c r="F26" s="49">
        <v>1026.55</v>
      </c>
      <c r="G26" s="49">
        <v>1500</v>
      </c>
      <c r="H26" s="216">
        <v>933.67</v>
      </c>
      <c r="I26" s="190">
        <v>1000</v>
      </c>
      <c r="J26" s="166">
        <v>1000</v>
      </c>
      <c r="K26" s="167">
        <v>1000</v>
      </c>
      <c r="L26" s="55">
        <v>1000</v>
      </c>
    </row>
    <row r="27" spans="1:12" ht="12.75">
      <c r="A27" s="27" t="s">
        <v>114</v>
      </c>
      <c r="D27" s="23"/>
      <c r="F27" s="49">
        <v>826.05</v>
      </c>
      <c r="G27" s="49"/>
      <c r="H27" s="216">
        <v>672.27</v>
      </c>
      <c r="I27" s="190">
        <v>0</v>
      </c>
      <c r="J27" s="166">
        <v>0</v>
      </c>
      <c r="K27" s="167">
        <v>0</v>
      </c>
      <c r="L27" s="55">
        <v>0</v>
      </c>
    </row>
    <row r="28" spans="1:12" ht="12.75">
      <c r="A28" s="9" t="s">
        <v>118</v>
      </c>
      <c r="D28" s="23"/>
      <c r="F28" s="50">
        <v>0</v>
      </c>
      <c r="G28" s="50">
        <v>0</v>
      </c>
      <c r="H28" s="217">
        <v>1009</v>
      </c>
      <c r="I28" s="192">
        <v>0</v>
      </c>
      <c r="J28" s="169">
        <v>0</v>
      </c>
      <c r="K28" s="167">
        <v>0</v>
      </c>
      <c r="L28" s="56">
        <v>0</v>
      </c>
    </row>
    <row r="29" spans="4:13" ht="12.75">
      <c r="D29" s="24"/>
      <c r="F29" s="218">
        <f aca="true" t="shared" si="1" ref="F29:L29">SUM(F22:F28)</f>
        <v>121402.69000000002</v>
      </c>
      <c r="G29" s="47">
        <f t="shared" si="1"/>
        <v>114300</v>
      </c>
      <c r="H29" s="47">
        <f t="shared" si="1"/>
        <v>5271.82</v>
      </c>
      <c r="I29" s="194">
        <f t="shared" si="1"/>
        <v>116600</v>
      </c>
      <c r="J29" s="173">
        <f t="shared" si="1"/>
        <v>116600</v>
      </c>
      <c r="K29" s="173">
        <f t="shared" si="1"/>
        <v>116600</v>
      </c>
      <c r="L29" s="173">
        <f t="shared" si="1"/>
        <v>116600</v>
      </c>
      <c r="M29" s="59"/>
    </row>
    <row r="30" spans="4:12" ht="12.75">
      <c r="D30" s="24"/>
      <c r="F30" s="49"/>
      <c r="G30" s="49"/>
      <c r="H30" s="216"/>
      <c r="I30" s="190"/>
      <c r="J30" s="174"/>
      <c r="K30" s="165"/>
      <c r="L30" s="56"/>
    </row>
    <row r="31" spans="1:12" ht="13.5" thickBot="1">
      <c r="A31" s="32" t="s">
        <v>40</v>
      </c>
      <c r="B31" s="5"/>
      <c r="C31" s="5"/>
      <c r="D31" s="22"/>
      <c r="E31" s="5"/>
      <c r="F31" s="63">
        <f aca="true" t="shared" si="2" ref="F31:L31">SUM(F20,F29)</f>
        <v>2125824.28</v>
      </c>
      <c r="G31" s="63">
        <f t="shared" si="2"/>
        <v>2159800</v>
      </c>
      <c r="H31" s="63">
        <f t="shared" si="2"/>
        <v>1629273.1099999999</v>
      </c>
      <c r="I31" s="195">
        <f t="shared" si="2"/>
        <v>2203400</v>
      </c>
      <c r="J31" s="181">
        <f t="shared" si="2"/>
        <v>2203400</v>
      </c>
      <c r="K31" s="181">
        <f t="shared" si="2"/>
        <v>2203400</v>
      </c>
      <c r="L31" s="181">
        <f t="shared" si="2"/>
        <v>2203400</v>
      </c>
    </row>
    <row r="32" ht="13.5" thickTop="1">
      <c r="D32" s="17"/>
    </row>
    <row r="33" ht="12.75">
      <c r="D33" s="17"/>
    </row>
    <row r="34" spans="4:8" ht="13.5" thickBot="1">
      <c r="D34" s="17"/>
      <c r="H34" s="213" t="s">
        <v>117</v>
      </c>
    </row>
    <row r="35" spans="4:12" ht="12.75">
      <c r="D35" s="19"/>
      <c r="F35" s="42" t="s">
        <v>94</v>
      </c>
      <c r="G35" s="42" t="s">
        <v>68</v>
      </c>
      <c r="H35" s="42" t="s">
        <v>94</v>
      </c>
      <c r="I35" s="186" t="s">
        <v>68</v>
      </c>
      <c r="J35" s="72" t="s">
        <v>68</v>
      </c>
      <c r="K35" s="72" t="s">
        <v>68</v>
      </c>
      <c r="L35" s="72" t="s">
        <v>68</v>
      </c>
    </row>
    <row r="36" spans="1:12" ht="12.75">
      <c r="A36" s="8" t="s">
        <v>35</v>
      </c>
      <c r="D36" s="19"/>
      <c r="F36" s="43">
        <v>2017</v>
      </c>
      <c r="G36" s="43">
        <v>2018</v>
      </c>
      <c r="H36" s="43">
        <v>2018</v>
      </c>
      <c r="I36" s="187">
        <v>2019</v>
      </c>
      <c r="J36" s="81">
        <v>2020</v>
      </c>
      <c r="K36" s="81">
        <v>2021</v>
      </c>
      <c r="L36" s="81">
        <v>2022</v>
      </c>
    </row>
    <row r="37" spans="1:12" ht="13.5" thickBot="1">
      <c r="A37" s="4" t="s">
        <v>60</v>
      </c>
      <c r="B37" s="3"/>
      <c r="C37" s="3"/>
      <c r="D37" s="12"/>
      <c r="E37" s="3"/>
      <c r="F37" s="44" t="s">
        <v>34</v>
      </c>
      <c r="G37" s="44" t="s">
        <v>34</v>
      </c>
      <c r="H37" s="44" t="s">
        <v>34</v>
      </c>
      <c r="I37" s="188" t="s">
        <v>34</v>
      </c>
      <c r="J37" s="73" t="s">
        <v>34</v>
      </c>
      <c r="K37" s="73" t="s">
        <v>34</v>
      </c>
      <c r="L37" s="73" t="s">
        <v>34</v>
      </c>
    </row>
    <row r="38" spans="1:12" ht="12.75">
      <c r="A38" s="32" t="s">
        <v>61</v>
      </c>
      <c r="B38" s="5"/>
      <c r="C38" s="5"/>
      <c r="D38" s="17"/>
      <c r="E38" s="5"/>
      <c r="F38" s="48"/>
      <c r="G38" s="48"/>
      <c r="H38" s="219"/>
      <c r="I38" s="198"/>
      <c r="J38" s="95"/>
      <c r="L38" s="55"/>
    </row>
    <row r="39" spans="1:12" ht="12.75">
      <c r="A39" s="2" t="s">
        <v>48</v>
      </c>
      <c r="D39" s="25"/>
      <c r="F39" s="49">
        <v>13623.33</v>
      </c>
      <c r="G39" s="49">
        <v>15000</v>
      </c>
      <c r="H39" s="216">
        <v>11947.13</v>
      </c>
      <c r="I39" s="190">
        <v>15000</v>
      </c>
      <c r="J39" s="166">
        <v>15000</v>
      </c>
      <c r="K39" s="167">
        <v>15000</v>
      </c>
      <c r="L39" s="55">
        <v>15000</v>
      </c>
    </row>
    <row r="40" spans="1:12" ht="12.75">
      <c r="A40" s="2" t="s">
        <v>14</v>
      </c>
      <c r="D40" s="25"/>
      <c r="F40" s="50">
        <v>3971.89</v>
      </c>
      <c r="G40" s="50">
        <v>4000</v>
      </c>
      <c r="H40" s="217">
        <v>1364.63</v>
      </c>
      <c r="I40" s="192">
        <v>4000</v>
      </c>
      <c r="J40" s="169">
        <v>4000</v>
      </c>
      <c r="K40" s="175">
        <v>4000</v>
      </c>
      <c r="L40" s="56">
        <v>4000</v>
      </c>
    </row>
    <row r="41" spans="1:13" ht="12.75">
      <c r="A41" s="2"/>
      <c r="D41" s="25"/>
      <c r="F41" s="62">
        <f aca="true" t="shared" si="3" ref="F41:L41">SUM(F39:F40)</f>
        <v>17595.22</v>
      </c>
      <c r="G41" s="62">
        <f t="shared" si="3"/>
        <v>19000</v>
      </c>
      <c r="H41" s="62">
        <f t="shared" si="3"/>
        <v>13311.759999999998</v>
      </c>
      <c r="I41" s="194">
        <f t="shared" si="3"/>
        <v>19000</v>
      </c>
      <c r="J41" s="172">
        <f t="shared" si="3"/>
        <v>19000</v>
      </c>
      <c r="K41" s="173">
        <f t="shared" si="3"/>
        <v>19000</v>
      </c>
      <c r="L41" s="173">
        <f t="shared" si="3"/>
        <v>19000</v>
      </c>
      <c r="M41" s="59"/>
    </row>
    <row r="42" spans="1:12" ht="12.75">
      <c r="A42" s="4" t="s">
        <v>62</v>
      </c>
      <c r="B42" s="3"/>
      <c r="C42" s="3"/>
      <c r="D42" s="28"/>
      <c r="E42" s="3"/>
      <c r="F42" s="50"/>
      <c r="G42" s="50"/>
      <c r="H42" s="217"/>
      <c r="I42" s="199"/>
      <c r="J42" s="169"/>
      <c r="K42" s="175"/>
      <c r="L42" s="56"/>
    </row>
    <row r="43" spans="1:13" ht="12.75">
      <c r="A43" s="27" t="s">
        <v>84</v>
      </c>
      <c r="D43" s="25"/>
      <c r="F43" s="49">
        <v>12100.27</v>
      </c>
      <c r="G43" s="49">
        <v>3600</v>
      </c>
      <c r="H43" s="216">
        <v>269.05</v>
      </c>
      <c r="I43" s="211">
        <v>13600</v>
      </c>
      <c r="J43" s="57">
        <v>13600</v>
      </c>
      <c r="K43" s="143">
        <v>13600</v>
      </c>
      <c r="L43" s="122">
        <v>13600</v>
      </c>
      <c r="M43" s="196"/>
    </row>
    <row r="44" spans="1:12" ht="12.75">
      <c r="A44" s="2" t="s">
        <v>9</v>
      </c>
      <c r="D44" s="25"/>
      <c r="F44" s="49">
        <v>2350.7</v>
      </c>
      <c r="G44" s="49">
        <v>3000</v>
      </c>
      <c r="H44" s="216">
        <v>2439.6</v>
      </c>
      <c r="I44" s="191">
        <v>3000</v>
      </c>
      <c r="J44" s="163">
        <v>3000</v>
      </c>
      <c r="K44" s="164">
        <v>3000</v>
      </c>
      <c r="L44" s="163">
        <v>3000</v>
      </c>
    </row>
    <row r="45" spans="1:12" ht="12.75">
      <c r="A45" s="14" t="s">
        <v>58</v>
      </c>
      <c r="D45" s="25"/>
      <c r="F45" s="49">
        <v>1873.23</v>
      </c>
      <c r="G45" s="49">
        <v>3000</v>
      </c>
      <c r="H45" s="216">
        <v>620.31</v>
      </c>
      <c r="I45" s="191">
        <v>3000</v>
      </c>
      <c r="J45" s="163">
        <v>3000</v>
      </c>
      <c r="K45" s="164">
        <v>3000</v>
      </c>
      <c r="L45" s="163">
        <v>3000</v>
      </c>
    </row>
    <row r="46" spans="1:14" ht="12.75">
      <c r="A46" s="2" t="s">
        <v>37</v>
      </c>
      <c r="D46" s="25"/>
      <c r="F46" s="49">
        <v>4199.79</v>
      </c>
      <c r="G46" s="49">
        <v>5000</v>
      </c>
      <c r="H46" s="216">
        <v>4040.73</v>
      </c>
      <c r="I46" s="191">
        <v>5000</v>
      </c>
      <c r="J46" s="163">
        <v>5000</v>
      </c>
      <c r="K46" s="164">
        <v>5000</v>
      </c>
      <c r="L46" s="163">
        <v>5000</v>
      </c>
      <c r="N46" s="9"/>
    </row>
    <row r="47" spans="1:12" ht="12.75">
      <c r="A47" s="2" t="s">
        <v>11</v>
      </c>
      <c r="D47" s="25"/>
      <c r="F47" s="49">
        <v>22227.47</v>
      </c>
      <c r="G47" s="49">
        <v>22500</v>
      </c>
      <c r="H47" s="216">
        <v>11880.81</v>
      </c>
      <c r="I47" s="191">
        <v>22500</v>
      </c>
      <c r="J47" s="163">
        <v>22500</v>
      </c>
      <c r="K47" s="164">
        <v>22500</v>
      </c>
      <c r="L47" s="163">
        <v>22500</v>
      </c>
    </row>
    <row r="48" spans="1:12" ht="12.75">
      <c r="A48" s="27" t="s">
        <v>115</v>
      </c>
      <c r="D48" s="25"/>
      <c r="F48" s="49">
        <v>876.52</v>
      </c>
      <c r="G48" s="49">
        <v>1000</v>
      </c>
      <c r="H48" s="216">
        <v>791.78</v>
      </c>
      <c r="I48" s="191">
        <v>1000</v>
      </c>
      <c r="J48" s="163">
        <v>1000</v>
      </c>
      <c r="K48" s="164">
        <v>1000</v>
      </c>
      <c r="L48" s="163">
        <v>1000</v>
      </c>
    </row>
    <row r="49" spans="1:12" ht="12.75">
      <c r="A49" s="27" t="s">
        <v>119</v>
      </c>
      <c r="D49" s="25"/>
      <c r="F49" s="49">
        <v>2200.52</v>
      </c>
      <c r="G49" s="49">
        <v>2000</v>
      </c>
      <c r="H49" s="216">
        <v>548.95</v>
      </c>
      <c r="I49" s="191">
        <v>2000</v>
      </c>
      <c r="J49" s="163">
        <v>2000</v>
      </c>
      <c r="K49" s="164">
        <v>2000</v>
      </c>
      <c r="L49" s="163">
        <v>2000</v>
      </c>
    </row>
    <row r="50" spans="1:12" ht="12.75">
      <c r="A50" s="2" t="s">
        <v>46</v>
      </c>
      <c r="D50" s="25"/>
      <c r="F50" s="49">
        <v>5194.16</v>
      </c>
      <c r="G50" s="49">
        <v>5000</v>
      </c>
      <c r="H50" s="216">
        <v>3929.49</v>
      </c>
      <c r="I50" s="191">
        <v>5000</v>
      </c>
      <c r="J50" s="163">
        <v>5000</v>
      </c>
      <c r="K50" s="164">
        <v>5000</v>
      </c>
      <c r="L50" s="163">
        <v>5000</v>
      </c>
    </row>
    <row r="51" spans="1:13" ht="12.75">
      <c r="A51" s="2" t="s">
        <v>12</v>
      </c>
      <c r="D51" s="25"/>
      <c r="F51" s="49">
        <v>22518.42</v>
      </c>
      <c r="G51" s="49">
        <v>22000</v>
      </c>
      <c r="H51" s="216">
        <v>19290.59</v>
      </c>
      <c r="I51" s="191">
        <v>23000</v>
      </c>
      <c r="J51" s="163">
        <v>23000</v>
      </c>
      <c r="K51" s="164">
        <v>23000</v>
      </c>
      <c r="L51" s="163">
        <v>23000</v>
      </c>
      <c r="M51" s="9"/>
    </row>
    <row r="52" spans="1:12" ht="12.75">
      <c r="A52" s="14" t="s">
        <v>38</v>
      </c>
      <c r="D52" s="25"/>
      <c r="F52" s="49">
        <v>1672.88</v>
      </c>
      <c r="G52" s="49">
        <v>1700</v>
      </c>
      <c r="H52" s="216">
        <v>1389.9</v>
      </c>
      <c r="I52" s="191">
        <v>1700</v>
      </c>
      <c r="J52" s="163">
        <v>1700</v>
      </c>
      <c r="K52" s="164">
        <v>1700</v>
      </c>
      <c r="L52" s="163">
        <v>1700</v>
      </c>
    </row>
    <row r="53" spans="1:12" ht="12.75">
      <c r="A53" s="2" t="s">
        <v>13</v>
      </c>
      <c r="D53" s="25"/>
      <c r="F53" s="49">
        <v>38621.42</v>
      </c>
      <c r="G53" s="49">
        <v>40000</v>
      </c>
      <c r="H53" s="216">
        <v>31481.69</v>
      </c>
      <c r="I53" s="191">
        <v>41000</v>
      </c>
      <c r="J53" s="163">
        <v>41000</v>
      </c>
      <c r="K53" s="164">
        <v>41000</v>
      </c>
      <c r="L53" s="163">
        <v>41000</v>
      </c>
    </row>
    <row r="54" spans="1:12" ht="12.75">
      <c r="A54" s="2" t="s">
        <v>43</v>
      </c>
      <c r="D54" s="25"/>
      <c r="F54" s="49">
        <v>23461.84</v>
      </c>
      <c r="G54" s="49">
        <v>22000</v>
      </c>
      <c r="H54" s="216">
        <v>12880.66</v>
      </c>
      <c r="I54" s="191">
        <v>23000</v>
      </c>
      <c r="J54" s="163">
        <v>23000</v>
      </c>
      <c r="K54" s="164">
        <v>23000</v>
      </c>
      <c r="L54" s="163">
        <v>23000</v>
      </c>
    </row>
    <row r="55" spans="1:12" ht="12.75">
      <c r="A55" s="2" t="s">
        <v>15</v>
      </c>
      <c r="D55" s="25"/>
      <c r="F55" s="49">
        <v>12383.48</v>
      </c>
      <c r="G55" s="49">
        <v>50000</v>
      </c>
      <c r="H55" s="216">
        <v>16423.13</v>
      </c>
      <c r="I55" s="230">
        <v>20000</v>
      </c>
      <c r="J55" s="233">
        <v>15000</v>
      </c>
      <c r="K55" s="232">
        <v>15000</v>
      </c>
      <c r="L55" s="233">
        <v>15000</v>
      </c>
    </row>
    <row r="56" spans="1:12" ht="12.75">
      <c r="A56" s="2" t="s">
        <v>16</v>
      </c>
      <c r="D56" s="25"/>
      <c r="F56" s="49">
        <v>110.2</v>
      </c>
      <c r="G56" s="49">
        <v>1500</v>
      </c>
      <c r="H56" s="216">
        <v>165.62</v>
      </c>
      <c r="I56" s="191">
        <v>1500</v>
      </c>
      <c r="J56" s="163">
        <v>1500</v>
      </c>
      <c r="K56" s="164">
        <v>1500</v>
      </c>
      <c r="L56" s="163">
        <v>1500</v>
      </c>
    </row>
    <row r="57" spans="1:12" ht="12.75">
      <c r="A57" s="2" t="s">
        <v>49</v>
      </c>
      <c r="D57" s="25"/>
      <c r="F57" s="49">
        <v>3467.72</v>
      </c>
      <c r="G57" s="49">
        <v>10000</v>
      </c>
      <c r="H57" s="216">
        <v>6848.07</v>
      </c>
      <c r="I57" s="191">
        <v>10000</v>
      </c>
      <c r="J57" s="163">
        <v>10000</v>
      </c>
      <c r="K57" s="164">
        <v>10000</v>
      </c>
      <c r="L57" s="163">
        <v>10000</v>
      </c>
    </row>
    <row r="58" spans="1:12" ht="12.75">
      <c r="A58" s="2" t="s">
        <v>50</v>
      </c>
      <c r="D58" s="25"/>
      <c r="F58" s="49">
        <v>564.7</v>
      </c>
      <c r="G58" s="49">
        <v>5000</v>
      </c>
      <c r="H58" s="216">
        <v>450</v>
      </c>
      <c r="I58" s="191">
        <v>3000</v>
      </c>
      <c r="J58" s="163">
        <v>3000</v>
      </c>
      <c r="K58" s="164">
        <v>3000</v>
      </c>
      <c r="L58" s="163">
        <v>3000</v>
      </c>
    </row>
    <row r="59" spans="1:12" ht="12.75">
      <c r="A59" s="27" t="s">
        <v>120</v>
      </c>
      <c r="C59" s="2"/>
      <c r="D59" s="25"/>
      <c r="F59" s="49">
        <v>2715.2</v>
      </c>
      <c r="G59" s="49">
        <v>5000</v>
      </c>
      <c r="H59" s="216">
        <v>4140.61</v>
      </c>
      <c r="I59" s="191">
        <v>5000</v>
      </c>
      <c r="J59" s="163">
        <v>5000</v>
      </c>
      <c r="K59" s="164">
        <v>5000</v>
      </c>
      <c r="L59" s="163">
        <v>5000</v>
      </c>
    </row>
    <row r="60" spans="1:12" ht="12.75">
      <c r="A60" s="2" t="s">
        <v>17</v>
      </c>
      <c r="D60" s="25"/>
      <c r="F60" s="49">
        <v>1718.22</v>
      </c>
      <c r="G60" s="49">
        <v>4000</v>
      </c>
      <c r="H60" s="216">
        <v>1619.9</v>
      </c>
      <c r="I60" s="191">
        <v>3000</v>
      </c>
      <c r="J60" s="163">
        <v>3000</v>
      </c>
      <c r="K60" s="164">
        <v>3000</v>
      </c>
      <c r="L60" s="163">
        <v>3000</v>
      </c>
    </row>
    <row r="61" spans="1:12" ht="12.75">
      <c r="A61" s="39" t="s">
        <v>67</v>
      </c>
      <c r="D61" s="25"/>
      <c r="F61" s="49">
        <v>3191.38</v>
      </c>
      <c r="G61" s="49">
        <v>5000</v>
      </c>
      <c r="H61" s="216">
        <v>4044.66</v>
      </c>
      <c r="I61" s="230">
        <v>20000</v>
      </c>
      <c r="J61" s="163">
        <v>5000</v>
      </c>
      <c r="K61" s="164">
        <v>5000</v>
      </c>
      <c r="L61" s="163">
        <v>5000</v>
      </c>
    </row>
    <row r="62" spans="1:12" ht="12.75">
      <c r="A62" s="27" t="s">
        <v>65</v>
      </c>
      <c r="D62" s="25"/>
      <c r="F62" s="49">
        <v>3722.44</v>
      </c>
      <c r="G62" s="49">
        <v>5000</v>
      </c>
      <c r="H62" s="216">
        <v>1444.19</v>
      </c>
      <c r="I62" s="191">
        <v>10000</v>
      </c>
      <c r="J62" s="163">
        <v>5000</v>
      </c>
      <c r="K62" s="164">
        <v>5000</v>
      </c>
      <c r="L62" s="163">
        <v>5000</v>
      </c>
    </row>
    <row r="63" spans="1:13" ht="12.75">
      <c r="A63" s="27" t="s">
        <v>18</v>
      </c>
      <c r="D63" s="25"/>
      <c r="F63" s="49">
        <v>37452.94</v>
      </c>
      <c r="G63" s="220">
        <v>21000</v>
      </c>
      <c r="H63" s="216">
        <v>36987.27</v>
      </c>
      <c r="I63" s="236">
        <v>45000</v>
      </c>
      <c r="J63" s="237">
        <v>45000</v>
      </c>
      <c r="K63" s="238">
        <v>45000</v>
      </c>
      <c r="L63" s="237">
        <v>45000</v>
      </c>
      <c r="M63" s="196"/>
    </row>
    <row r="64" spans="1:12" ht="12.75">
      <c r="A64" s="2" t="s">
        <v>57</v>
      </c>
      <c r="D64" s="25"/>
      <c r="F64" s="49">
        <v>690842.64</v>
      </c>
      <c r="G64" s="49">
        <v>706900</v>
      </c>
      <c r="H64" s="216">
        <v>537073.92</v>
      </c>
      <c r="I64" s="191">
        <v>706900</v>
      </c>
      <c r="J64" s="197">
        <v>706900</v>
      </c>
      <c r="K64" s="164">
        <v>706900</v>
      </c>
      <c r="L64" s="163">
        <v>706900</v>
      </c>
    </row>
    <row r="65" spans="1:12" ht="12.75">
      <c r="A65" s="2" t="s">
        <v>24</v>
      </c>
      <c r="D65" s="25"/>
      <c r="F65" s="49">
        <v>107166.2</v>
      </c>
      <c r="G65" s="49">
        <v>113000</v>
      </c>
      <c r="H65" s="216">
        <v>104237.91</v>
      </c>
      <c r="I65" s="191">
        <v>112000</v>
      </c>
      <c r="J65" s="163">
        <v>112000</v>
      </c>
      <c r="K65" s="164">
        <v>112000</v>
      </c>
      <c r="L65" s="163">
        <v>112000</v>
      </c>
    </row>
    <row r="66" spans="1:12" ht="12.75">
      <c r="A66" s="7" t="s">
        <v>31</v>
      </c>
      <c r="D66" s="25"/>
      <c r="F66" s="49">
        <v>82848.64</v>
      </c>
      <c r="G66" s="49">
        <v>80500</v>
      </c>
      <c r="H66" s="216">
        <v>52151.77</v>
      </c>
      <c r="I66" s="191">
        <v>83000</v>
      </c>
      <c r="J66" s="163">
        <v>83000</v>
      </c>
      <c r="K66" s="164">
        <v>83000</v>
      </c>
      <c r="L66" s="163">
        <v>83000</v>
      </c>
    </row>
    <row r="67" spans="1:12" ht="12.75">
      <c r="A67" s="7" t="s">
        <v>44</v>
      </c>
      <c r="D67" s="25"/>
      <c r="F67" s="49">
        <v>9035</v>
      </c>
      <c r="G67" s="49">
        <v>9500</v>
      </c>
      <c r="H67" s="216">
        <v>8330.17</v>
      </c>
      <c r="I67" s="191">
        <v>9500</v>
      </c>
      <c r="J67" s="163">
        <v>9500</v>
      </c>
      <c r="K67" s="164">
        <v>9500</v>
      </c>
      <c r="L67" s="163">
        <v>9500</v>
      </c>
    </row>
    <row r="68" spans="1:12" ht="12.75">
      <c r="A68" s="7" t="s">
        <v>70</v>
      </c>
      <c r="D68" s="25"/>
      <c r="F68" s="49">
        <v>189995.99</v>
      </c>
      <c r="G68" s="49">
        <v>190000</v>
      </c>
      <c r="H68" s="216">
        <v>142497</v>
      </c>
      <c r="I68" s="191">
        <v>190000</v>
      </c>
      <c r="J68" s="163">
        <v>190000</v>
      </c>
      <c r="K68" s="164">
        <v>190000</v>
      </c>
      <c r="L68" s="163">
        <v>190000</v>
      </c>
    </row>
    <row r="69" spans="1:12" ht="12.75">
      <c r="A69" s="234" t="s">
        <v>130</v>
      </c>
      <c r="B69" s="235"/>
      <c r="D69" s="25"/>
      <c r="F69" s="49"/>
      <c r="G69" s="49"/>
      <c r="H69" s="216"/>
      <c r="I69" s="230">
        <v>23000</v>
      </c>
      <c r="J69" s="231">
        <v>23000</v>
      </c>
      <c r="K69" s="232">
        <v>23000</v>
      </c>
      <c r="L69" s="233">
        <v>23000</v>
      </c>
    </row>
    <row r="70" spans="1:12" ht="12.75">
      <c r="A70" s="7" t="s">
        <v>71</v>
      </c>
      <c r="D70" s="25"/>
      <c r="F70" s="49"/>
      <c r="G70" s="49">
        <v>10500</v>
      </c>
      <c r="H70" s="216"/>
      <c r="I70" s="200">
        <v>10500</v>
      </c>
      <c r="J70" s="162">
        <v>10500</v>
      </c>
      <c r="K70" s="163">
        <v>10500</v>
      </c>
      <c r="L70" s="163">
        <v>10500</v>
      </c>
    </row>
    <row r="71" spans="1:12" ht="12.75">
      <c r="A71" s="7" t="s">
        <v>122</v>
      </c>
      <c r="D71" s="25"/>
      <c r="F71" s="49"/>
      <c r="G71" s="49"/>
      <c r="H71" s="216">
        <v>498.82</v>
      </c>
      <c r="I71" s="191">
        <v>7000</v>
      </c>
      <c r="J71" s="162">
        <v>7000</v>
      </c>
      <c r="K71" s="162">
        <v>7000</v>
      </c>
      <c r="L71" s="163">
        <v>7000</v>
      </c>
    </row>
    <row r="72" spans="1:12" ht="12.75">
      <c r="A72" s="7"/>
      <c r="D72" s="25"/>
      <c r="F72" s="49"/>
      <c r="G72" s="49"/>
      <c r="H72" s="216"/>
      <c r="I72" s="191"/>
      <c r="J72" s="162"/>
      <c r="K72" s="162"/>
      <c r="L72" s="163"/>
    </row>
    <row r="73" spans="4:13" ht="12.75">
      <c r="D73" s="25"/>
      <c r="F73" s="84">
        <f>SUM(F43:F70)</f>
        <v>1282511.97</v>
      </c>
      <c r="G73" s="84">
        <f>SUM(G43:G70)</f>
        <v>1347700</v>
      </c>
      <c r="H73" s="84">
        <f>SUM(H43:H70)</f>
        <v>1005977.7800000001</v>
      </c>
      <c r="I73" s="201">
        <f>SUM(I43:I71)</f>
        <v>1403200</v>
      </c>
      <c r="J73" s="84">
        <f>SUM(J43:J71)</f>
        <v>1378200</v>
      </c>
      <c r="K73" s="84">
        <f>SUM(K43:K71)</f>
        <v>1378200</v>
      </c>
      <c r="L73" s="84">
        <f>SUM(L43:L71)</f>
        <v>1378200</v>
      </c>
      <c r="M73" s="59"/>
    </row>
    <row r="74" spans="4:12" ht="12.75">
      <c r="D74" s="15"/>
      <c r="I74" s="202"/>
      <c r="J74" s="176"/>
      <c r="K74" s="167"/>
      <c r="L74" s="111"/>
    </row>
    <row r="75" spans="4:12" ht="12.75">
      <c r="D75" s="13"/>
      <c r="I75" s="202"/>
      <c r="J75" s="176"/>
      <c r="K75" s="167"/>
      <c r="L75" s="111"/>
    </row>
    <row r="76" spans="1:12" ht="12.75">
      <c r="A76" s="4" t="s">
        <v>19</v>
      </c>
      <c r="B76" s="3"/>
      <c r="C76" s="3"/>
      <c r="D76" s="18"/>
      <c r="E76" s="3"/>
      <c r="F76" s="53"/>
      <c r="G76" s="53"/>
      <c r="H76" s="221"/>
      <c r="I76" s="203"/>
      <c r="J76" s="176"/>
      <c r="K76" s="167"/>
      <c r="L76" s="111"/>
    </row>
    <row r="77" spans="1:12" ht="12.75">
      <c r="A77" s="2" t="s">
        <v>20</v>
      </c>
      <c r="D77" s="25"/>
      <c r="F77" s="49">
        <v>259160.46</v>
      </c>
      <c r="G77" s="49">
        <v>277200</v>
      </c>
      <c r="H77" s="216">
        <v>155988.48</v>
      </c>
      <c r="I77" s="190">
        <v>305900</v>
      </c>
      <c r="J77" s="177">
        <v>315100</v>
      </c>
      <c r="K77" s="177">
        <v>324600</v>
      </c>
      <c r="L77" s="54">
        <v>334400</v>
      </c>
    </row>
    <row r="78" spans="1:12" ht="12.75">
      <c r="A78" s="2" t="s">
        <v>21</v>
      </c>
      <c r="D78" s="16"/>
      <c r="F78" s="49">
        <v>50650.22</v>
      </c>
      <c r="G78" s="49">
        <v>58800</v>
      </c>
      <c r="H78" s="216">
        <v>87313.7</v>
      </c>
      <c r="I78" s="190">
        <v>64800</v>
      </c>
      <c r="J78" s="166">
        <v>66800</v>
      </c>
      <c r="K78" s="166">
        <v>68900</v>
      </c>
      <c r="L78" s="55">
        <v>71000</v>
      </c>
    </row>
    <row r="79" spans="1:12" ht="12.75">
      <c r="A79" s="2" t="s">
        <v>55</v>
      </c>
      <c r="D79" s="16"/>
      <c r="F79" s="49">
        <v>8770.99</v>
      </c>
      <c r="G79" s="49">
        <v>9800</v>
      </c>
      <c r="H79" s="216">
        <v>11562</v>
      </c>
      <c r="I79" s="190">
        <v>11200</v>
      </c>
      <c r="J79" s="166">
        <v>11600</v>
      </c>
      <c r="K79" s="166">
        <v>12000</v>
      </c>
      <c r="L79" s="55">
        <v>12400</v>
      </c>
    </row>
    <row r="80" spans="4:12" ht="12.75">
      <c r="D80" s="15"/>
      <c r="F80" s="49"/>
      <c r="G80" s="49"/>
      <c r="H80" s="216"/>
      <c r="I80" s="190"/>
      <c r="J80" s="166"/>
      <c r="K80" s="166"/>
      <c r="L80" s="55"/>
    </row>
    <row r="81" spans="1:12" ht="12.75">
      <c r="A81" s="9" t="s">
        <v>64</v>
      </c>
      <c r="B81" s="37"/>
      <c r="C81" s="37"/>
      <c r="D81" s="26"/>
      <c r="F81" s="50">
        <v>2298.05</v>
      </c>
      <c r="G81" s="50">
        <v>2400</v>
      </c>
      <c r="H81" s="217">
        <v>2566.59</v>
      </c>
      <c r="I81" s="199">
        <v>2400</v>
      </c>
      <c r="J81" s="166">
        <v>2400</v>
      </c>
      <c r="K81" s="169">
        <v>2400</v>
      </c>
      <c r="L81" s="56">
        <v>2400</v>
      </c>
    </row>
    <row r="82" spans="4:13" ht="12.75">
      <c r="D82" s="25"/>
      <c r="F82" s="47">
        <f aca="true" t="shared" si="4" ref="F82:L82">SUM(F77:F81)</f>
        <v>320879.72</v>
      </c>
      <c r="G82" s="47">
        <f t="shared" si="4"/>
        <v>348200</v>
      </c>
      <c r="H82" s="47">
        <f t="shared" si="4"/>
        <v>257430.77</v>
      </c>
      <c r="I82" s="212">
        <f t="shared" si="4"/>
        <v>384300</v>
      </c>
      <c r="J82" s="62">
        <f t="shared" si="4"/>
        <v>395900</v>
      </c>
      <c r="K82" s="47">
        <f t="shared" si="4"/>
        <v>407900</v>
      </c>
      <c r="L82" s="47">
        <f t="shared" si="4"/>
        <v>420200</v>
      </c>
      <c r="M82" s="59"/>
    </row>
    <row r="83" spans="4:12" ht="12.75">
      <c r="D83" s="25"/>
      <c r="F83" s="49"/>
      <c r="G83" s="49"/>
      <c r="H83" s="216"/>
      <c r="I83" s="190"/>
      <c r="J83" s="166"/>
      <c r="K83" s="167"/>
      <c r="L83" s="55"/>
    </row>
    <row r="84" spans="1:13" ht="12.75">
      <c r="A84" s="4" t="s">
        <v>22</v>
      </c>
      <c r="B84" s="3"/>
      <c r="C84" s="3"/>
      <c r="D84" s="20"/>
      <c r="E84" s="3"/>
      <c r="F84" s="84">
        <v>233597.62</v>
      </c>
      <c r="G84" s="84">
        <v>235000</v>
      </c>
      <c r="H84" s="217" t="s">
        <v>127</v>
      </c>
      <c r="I84" s="204">
        <v>225000</v>
      </c>
      <c r="J84" s="178">
        <v>230000</v>
      </c>
      <c r="K84" s="179">
        <v>235000</v>
      </c>
      <c r="L84" s="179">
        <v>235000</v>
      </c>
      <c r="M84" s="59"/>
    </row>
    <row r="85" spans="1:12" ht="12.75">
      <c r="A85" s="5"/>
      <c r="B85" s="5"/>
      <c r="C85" s="5"/>
      <c r="D85" s="19"/>
      <c r="E85" s="5"/>
      <c r="F85" s="46"/>
      <c r="G85" s="222"/>
      <c r="H85" s="223"/>
      <c r="I85" s="205"/>
      <c r="J85" s="180"/>
      <c r="K85" s="167"/>
      <c r="L85" s="55"/>
    </row>
    <row r="86" spans="4:12" ht="12.75">
      <c r="D86" s="19"/>
      <c r="F86" s="46"/>
      <c r="G86" s="46"/>
      <c r="H86" s="224"/>
      <c r="I86" s="206"/>
      <c r="J86" s="171"/>
      <c r="K86" s="167"/>
      <c r="L86" s="55"/>
    </row>
    <row r="87" spans="1:12" ht="12.75">
      <c r="A87" s="4" t="s">
        <v>23</v>
      </c>
      <c r="B87" s="3"/>
      <c r="C87" s="3"/>
      <c r="D87" s="12"/>
      <c r="E87" s="3"/>
      <c r="F87" s="46"/>
      <c r="G87" s="46"/>
      <c r="H87" s="224"/>
      <c r="I87" s="206"/>
      <c r="J87" s="171"/>
      <c r="K87" s="167"/>
      <c r="L87" s="55"/>
    </row>
    <row r="88" spans="1:12" ht="12.75">
      <c r="A88" s="2" t="s">
        <v>26</v>
      </c>
      <c r="D88" s="25"/>
      <c r="F88" s="49">
        <v>1711.47</v>
      </c>
      <c r="G88" s="49">
        <v>1800</v>
      </c>
      <c r="H88" s="216">
        <v>1061.12</v>
      </c>
      <c r="I88" s="190">
        <v>1800</v>
      </c>
      <c r="J88" s="166">
        <v>1800</v>
      </c>
      <c r="K88" s="167">
        <v>1800</v>
      </c>
      <c r="L88" s="55">
        <v>1800</v>
      </c>
    </row>
    <row r="89" spans="1:12" ht="12.75">
      <c r="A89" s="2" t="s">
        <v>27</v>
      </c>
      <c r="D89" s="25"/>
      <c r="F89" s="49">
        <v>70</v>
      </c>
      <c r="G89" s="49">
        <v>800</v>
      </c>
      <c r="H89" s="216">
        <v>248.93</v>
      </c>
      <c r="I89" s="190">
        <v>500</v>
      </c>
      <c r="J89" s="166">
        <v>500</v>
      </c>
      <c r="K89" s="167">
        <v>500</v>
      </c>
      <c r="L89" s="55">
        <v>500</v>
      </c>
    </row>
    <row r="90" spans="1:12" ht="12.75">
      <c r="A90" s="2" t="s">
        <v>72</v>
      </c>
      <c r="D90" s="25"/>
      <c r="F90" s="49"/>
      <c r="G90" s="49"/>
      <c r="H90" s="216"/>
      <c r="I90" s="190"/>
      <c r="J90" s="166"/>
      <c r="K90" s="167"/>
      <c r="L90" s="55"/>
    </row>
    <row r="91" spans="1:12" ht="12.75">
      <c r="A91" s="2" t="s">
        <v>52</v>
      </c>
      <c r="D91" s="25"/>
      <c r="F91" s="49">
        <v>69000</v>
      </c>
      <c r="G91" s="49">
        <v>75000</v>
      </c>
      <c r="H91" s="216" t="s">
        <v>127</v>
      </c>
      <c r="I91" s="190">
        <v>75000</v>
      </c>
      <c r="J91" s="166">
        <v>75000</v>
      </c>
      <c r="K91" s="167">
        <v>75000</v>
      </c>
      <c r="L91" s="55">
        <v>75000</v>
      </c>
    </row>
    <row r="92" spans="1:12" ht="12.75">
      <c r="A92" s="2" t="s">
        <v>28</v>
      </c>
      <c r="D92" s="25"/>
      <c r="F92" s="49">
        <v>9000</v>
      </c>
      <c r="G92" s="49">
        <v>9000</v>
      </c>
      <c r="H92" s="216">
        <v>3125</v>
      </c>
      <c r="I92" s="190">
        <v>9000</v>
      </c>
      <c r="J92" s="166">
        <v>9000</v>
      </c>
      <c r="K92" s="167">
        <v>9000</v>
      </c>
      <c r="L92" s="55">
        <v>9000</v>
      </c>
    </row>
    <row r="93" spans="1:12" ht="12.75">
      <c r="A93" s="2" t="s">
        <v>29</v>
      </c>
      <c r="D93" s="25"/>
      <c r="F93" s="49">
        <v>1367.33</v>
      </c>
      <c r="G93" s="49">
        <v>1400</v>
      </c>
      <c r="H93" s="216">
        <v>1193.95</v>
      </c>
      <c r="I93" s="190">
        <v>1400</v>
      </c>
      <c r="J93" s="166">
        <v>1400</v>
      </c>
      <c r="K93" s="167">
        <v>1400</v>
      </c>
      <c r="L93" s="55">
        <v>1400</v>
      </c>
    </row>
    <row r="94" spans="1:12" ht="12.75">
      <c r="A94" s="2" t="s">
        <v>32</v>
      </c>
      <c r="D94" s="25"/>
      <c r="F94" s="49">
        <v>3322.13</v>
      </c>
      <c r="G94" s="49">
        <v>4000</v>
      </c>
      <c r="H94" s="216">
        <v>3585.6</v>
      </c>
      <c r="I94" s="190">
        <v>4000</v>
      </c>
      <c r="J94" s="166">
        <v>4000</v>
      </c>
      <c r="K94" s="167">
        <v>4000</v>
      </c>
      <c r="L94" s="55">
        <v>4000</v>
      </c>
    </row>
    <row r="95" spans="1:13" ht="12.75">
      <c r="A95" s="2" t="s">
        <v>45</v>
      </c>
      <c r="D95" s="25"/>
      <c r="F95" s="49">
        <v>71607.12</v>
      </c>
      <c r="G95" s="49">
        <v>66500</v>
      </c>
      <c r="H95" s="216">
        <v>54950.76</v>
      </c>
      <c r="I95" s="236">
        <v>63500</v>
      </c>
      <c r="J95" s="237">
        <v>61000</v>
      </c>
      <c r="K95" s="238">
        <v>56800</v>
      </c>
      <c r="L95" s="237">
        <v>56800</v>
      </c>
      <c r="M95" s="9"/>
    </row>
    <row r="96" spans="1:12" ht="12.75">
      <c r="A96" s="39" t="s">
        <v>91</v>
      </c>
      <c r="D96" s="25"/>
      <c r="F96" s="49">
        <v>4.2</v>
      </c>
      <c r="G96" s="49">
        <v>0</v>
      </c>
      <c r="H96" s="216"/>
      <c r="I96" s="190"/>
      <c r="J96" s="166"/>
      <c r="K96" s="167"/>
      <c r="L96" s="55"/>
    </row>
    <row r="97" spans="1:12" ht="12.75">
      <c r="A97" s="27" t="s">
        <v>105</v>
      </c>
      <c r="D97" s="25"/>
      <c r="F97" s="49">
        <v>1622.3</v>
      </c>
      <c r="G97" s="49">
        <v>1750</v>
      </c>
      <c r="H97" s="216">
        <v>99.08</v>
      </c>
      <c r="I97" s="190">
        <v>1800</v>
      </c>
      <c r="J97" s="166">
        <v>1800</v>
      </c>
      <c r="K97" s="167">
        <v>1800</v>
      </c>
      <c r="L97" s="55">
        <v>1800</v>
      </c>
    </row>
    <row r="98" spans="1:12" ht="12.75">
      <c r="A98" s="39" t="s">
        <v>92</v>
      </c>
      <c r="D98" s="25"/>
      <c r="F98" s="49"/>
      <c r="G98" s="49"/>
      <c r="H98" s="216"/>
      <c r="I98" s="190"/>
      <c r="J98" s="166"/>
      <c r="K98" s="167"/>
      <c r="L98" s="55"/>
    </row>
    <row r="99" spans="1:12" ht="12.75">
      <c r="A99" s="2" t="s">
        <v>54</v>
      </c>
      <c r="D99" s="25"/>
      <c r="F99" s="49">
        <v>1129.51</v>
      </c>
      <c r="G99" s="49">
        <v>1200</v>
      </c>
      <c r="H99" s="216">
        <v>1403.7</v>
      </c>
      <c r="I99" s="191">
        <v>2000</v>
      </c>
      <c r="J99" s="163">
        <v>2000</v>
      </c>
      <c r="K99" s="164">
        <v>2000</v>
      </c>
      <c r="L99" s="163">
        <v>2000</v>
      </c>
    </row>
    <row r="100" spans="1:12" ht="12.75">
      <c r="A100" s="2" t="s">
        <v>10</v>
      </c>
      <c r="D100" s="25"/>
      <c r="F100" s="49">
        <v>591.61</v>
      </c>
      <c r="G100" s="49">
        <v>1000</v>
      </c>
      <c r="H100" s="216">
        <v>350.7</v>
      </c>
      <c r="I100" s="190">
        <v>1000</v>
      </c>
      <c r="J100" s="166">
        <v>1000</v>
      </c>
      <c r="K100" s="167">
        <v>1000</v>
      </c>
      <c r="L100" s="55">
        <v>1000</v>
      </c>
    </row>
    <row r="101" spans="1:12" ht="12.75">
      <c r="A101" s="7" t="s">
        <v>25</v>
      </c>
      <c r="D101" s="25"/>
      <c r="F101" s="50">
        <v>11290.52</v>
      </c>
      <c r="G101" s="50">
        <v>11420</v>
      </c>
      <c r="H101" s="217">
        <v>6449.5</v>
      </c>
      <c r="I101" s="192">
        <v>11500</v>
      </c>
      <c r="J101" s="169">
        <v>11500</v>
      </c>
      <c r="K101" s="175">
        <v>11500</v>
      </c>
      <c r="L101" s="56">
        <v>11500</v>
      </c>
    </row>
    <row r="102" spans="4:13" ht="12.75">
      <c r="D102" s="15"/>
      <c r="F102" s="51">
        <f aca="true" t="shared" si="5" ref="F102:L102">SUM(F88:F101)</f>
        <v>170716.18999999997</v>
      </c>
      <c r="G102" s="51">
        <f t="shared" si="5"/>
        <v>173870</v>
      </c>
      <c r="H102" s="51">
        <f t="shared" si="5"/>
        <v>72468.34</v>
      </c>
      <c r="I102" s="193">
        <f t="shared" si="5"/>
        <v>171500</v>
      </c>
      <c r="J102" s="170">
        <f t="shared" si="5"/>
        <v>169000</v>
      </c>
      <c r="K102" s="170">
        <f t="shared" si="5"/>
        <v>164800</v>
      </c>
      <c r="L102" s="170">
        <f t="shared" si="5"/>
        <v>164800</v>
      </c>
      <c r="M102" s="59"/>
    </row>
    <row r="103" spans="4:12" ht="12.75">
      <c r="D103" s="25"/>
      <c r="F103" s="46"/>
      <c r="G103" s="46"/>
      <c r="H103" s="224"/>
      <c r="I103" s="206"/>
      <c r="J103" s="166"/>
      <c r="K103" s="167"/>
      <c r="L103" s="55"/>
    </row>
    <row r="104" spans="1:13" ht="13.5" thickBot="1">
      <c r="A104" s="9" t="s">
        <v>66</v>
      </c>
      <c r="D104" s="25"/>
      <c r="F104" s="63">
        <f aca="true" t="shared" si="6" ref="F104:L104">SUM(F41,F73,F82,F84,F102)</f>
        <v>2025300.7199999997</v>
      </c>
      <c r="G104" s="63">
        <f t="shared" si="6"/>
        <v>2123770</v>
      </c>
      <c r="H104" s="63">
        <f t="shared" si="6"/>
        <v>1349188.6500000001</v>
      </c>
      <c r="I104" s="195">
        <f t="shared" si="6"/>
        <v>2203000</v>
      </c>
      <c r="J104" s="181">
        <f t="shared" si="6"/>
        <v>2192100</v>
      </c>
      <c r="K104" s="182">
        <f t="shared" si="6"/>
        <v>2204900</v>
      </c>
      <c r="L104" s="182">
        <f t="shared" si="6"/>
        <v>2217200</v>
      </c>
      <c r="M104" s="59"/>
    </row>
    <row r="105" spans="4:12" ht="13.5" thickTop="1">
      <c r="D105" s="25"/>
      <c r="F105" s="146"/>
      <c r="G105" s="146"/>
      <c r="H105" s="225"/>
      <c r="I105" s="207"/>
      <c r="J105" s="165"/>
      <c r="K105" s="165"/>
      <c r="L105" s="55"/>
    </row>
    <row r="106" spans="1:12" ht="12.75">
      <c r="A106" s="6" t="s">
        <v>36</v>
      </c>
      <c r="B106" s="3"/>
      <c r="C106" s="3"/>
      <c r="D106" s="20"/>
      <c r="E106" s="3"/>
      <c r="F106" s="84">
        <v>18160.62</v>
      </c>
      <c r="G106" s="84">
        <v>13200</v>
      </c>
      <c r="H106" s="84">
        <v>5092.88</v>
      </c>
      <c r="I106" s="204">
        <v>8600</v>
      </c>
      <c r="J106" s="178">
        <v>8000</v>
      </c>
      <c r="K106" s="179">
        <v>7300</v>
      </c>
      <c r="L106" s="58">
        <v>6700</v>
      </c>
    </row>
    <row r="107" spans="4:12" ht="12.75">
      <c r="D107" s="25"/>
      <c r="F107" s="46"/>
      <c r="G107" s="46"/>
      <c r="H107" s="224"/>
      <c r="I107" s="206"/>
      <c r="J107" s="166"/>
      <c r="K107" s="167"/>
      <c r="L107" s="55"/>
    </row>
    <row r="108" spans="1:12" ht="12.75">
      <c r="A108" s="11"/>
      <c r="D108" s="25"/>
      <c r="F108" s="46"/>
      <c r="G108" s="46"/>
      <c r="H108" s="224"/>
      <c r="I108" s="206"/>
      <c r="J108" s="166"/>
      <c r="K108" s="167"/>
      <c r="L108" s="55"/>
    </row>
    <row r="109" spans="1:12" ht="12.75">
      <c r="A109" s="11"/>
      <c r="D109" s="25"/>
      <c r="F109" s="46"/>
      <c r="G109" s="46"/>
      <c r="H109" s="224"/>
      <c r="I109" s="206"/>
      <c r="J109" s="166"/>
      <c r="K109" s="167"/>
      <c r="L109" s="55"/>
    </row>
    <row r="110" spans="1:12" ht="12.75">
      <c r="A110" s="11"/>
      <c r="D110" s="25"/>
      <c r="F110" s="46"/>
      <c r="G110" s="46"/>
      <c r="H110" s="224"/>
      <c r="I110" s="206"/>
      <c r="J110" s="166"/>
      <c r="K110" s="167"/>
      <c r="L110" s="55"/>
    </row>
    <row r="111" spans="1:13" ht="13.5" thickBot="1">
      <c r="A111" s="4" t="s">
        <v>33</v>
      </c>
      <c r="B111" s="4"/>
      <c r="C111" s="4"/>
      <c r="D111" s="28"/>
      <c r="E111" s="4"/>
      <c r="F111" s="226">
        <f aca="true" t="shared" si="7" ref="F111:L111">SUM(F104:F106)</f>
        <v>2043461.3399999999</v>
      </c>
      <c r="G111" s="226">
        <f>SUM(G104:G106)</f>
        <v>2136970</v>
      </c>
      <c r="H111" s="226">
        <f>SUM(H104:H106)</f>
        <v>1354281.53</v>
      </c>
      <c r="I111" s="208">
        <f>SUM(I104:I106)</f>
        <v>2211600</v>
      </c>
      <c r="J111" s="183">
        <f t="shared" si="7"/>
        <v>2200100</v>
      </c>
      <c r="K111" s="183">
        <f t="shared" si="7"/>
        <v>2212200</v>
      </c>
      <c r="L111" s="183">
        <f t="shared" si="7"/>
        <v>2223900</v>
      </c>
      <c r="M111" s="59"/>
    </row>
    <row r="112" spans="4:12" ht="13.5" thickTop="1">
      <c r="D112" s="30"/>
      <c r="F112" s="46"/>
      <c r="G112" s="46"/>
      <c r="H112" s="224"/>
      <c r="I112" s="206"/>
      <c r="J112" s="166"/>
      <c r="K112" s="167"/>
      <c r="L112" s="55"/>
    </row>
    <row r="113" spans="4:12" ht="12.75">
      <c r="D113" s="30"/>
      <c r="F113" s="46"/>
      <c r="G113" s="46"/>
      <c r="H113" s="224"/>
      <c r="I113" s="206"/>
      <c r="J113" s="166"/>
      <c r="K113" s="167"/>
      <c r="L113" s="55"/>
    </row>
    <row r="114" spans="1:13" ht="16.5" thickBot="1">
      <c r="A114" s="4" t="s">
        <v>63</v>
      </c>
      <c r="B114" s="3"/>
      <c r="C114" s="3"/>
      <c r="D114" s="28"/>
      <c r="E114" s="3"/>
      <c r="F114" s="227">
        <f aca="true" t="shared" si="8" ref="F114:L114">SUM(F31-F41-F73-F82-F84-F102-F106)</f>
        <v>82362.93999999968</v>
      </c>
      <c r="G114" s="227">
        <f t="shared" si="8"/>
        <v>22830</v>
      </c>
      <c r="H114" s="209">
        <v>274991.58</v>
      </c>
      <c r="I114" s="209">
        <f t="shared" si="8"/>
        <v>-8200</v>
      </c>
      <c r="J114" s="184">
        <f t="shared" si="8"/>
        <v>3300</v>
      </c>
      <c r="K114" s="185">
        <f>SUM(K31-K41-K73-K82-K84-K102-K106)</f>
        <v>-8800</v>
      </c>
      <c r="L114" s="185">
        <f t="shared" si="8"/>
        <v>-20500</v>
      </c>
      <c r="M114" s="59"/>
    </row>
    <row r="115" spans="7:8" ht="13.5" thickTop="1">
      <c r="G115" s="213" t="s">
        <v>123</v>
      </c>
      <c r="H115" s="213">
        <v>-235000</v>
      </c>
    </row>
    <row r="116" spans="7:8" ht="12.75">
      <c r="G116" s="213" t="s">
        <v>124</v>
      </c>
      <c r="H116" s="213">
        <v>-75000</v>
      </c>
    </row>
    <row r="117" spans="7:8" ht="12.75">
      <c r="G117" s="213" t="s">
        <v>125</v>
      </c>
      <c r="H117" s="228">
        <v>113000</v>
      </c>
    </row>
    <row r="118" spans="7:8" ht="13.5" thickBot="1">
      <c r="G118" s="213" t="s">
        <v>128</v>
      </c>
      <c r="H118" s="229">
        <f>SUM(H114:H117)</f>
        <v>77991.58000000002</v>
      </c>
    </row>
    <row r="119" ht="13.5" thickTop="1"/>
  </sheetData>
  <sheetProtection/>
  <printOptions/>
  <pageMargins left="0.7" right="0.7" top="0.787401575" bottom="0.7874015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37">
      <selection activeCell="H77" sqref="H77"/>
    </sheetView>
  </sheetViews>
  <sheetFormatPr defaultColWidth="11.421875" defaultRowHeight="12.75"/>
  <cols>
    <col min="4" max="4" width="8.421875" style="0" customWidth="1"/>
    <col min="5" max="5" width="12.8515625" style="0" customWidth="1"/>
    <col min="6" max="6" width="13.8515625" style="41" customWidth="1"/>
    <col min="7" max="7" width="12.7109375" style="41" customWidth="1"/>
    <col min="8" max="8" width="13.140625" style="0" customWidth="1"/>
    <col min="9" max="10" width="13.421875" style="0" customWidth="1"/>
  </cols>
  <sheetData>
    <row r="1" ht="12.75">
      <c r="A1" s="9" t="s">
        <v>74</v>
      </c>
    </row>
    <row r="2" ht="12.75">
      <c r="A2" s="9" t="s">
        <v>75</v>
      </c>
    </row>
    <row r="4" ht="13.5" thickBot="1">
      <c r="A4" s="1"/>
    </row>
    <row r="5" spans="4:10" ht="12.75">
      <c r="D5" s="21"/>
      <c r="E5" s="72" t="s">
        <v>94</v>
      </c>
      <c r="F5" s="42" t="s">
        <v>69</v>
      </c>
      <c r="G5" s="74" t="s">
        <v>68</v>
      </c>
      <c r="H5" s="72" t="s">
        <v>68</v>
      </c>
      <c r="I5" s="72" t="s">
        <v>68</v>
      </c>
      <c r="J5" s="72" t="s">
        <v>68</v>
      </c>
    </row>
    <row r="6" spans="4:10" ht="12.75">
      <c r="D6" s="21"/>
      <c r="E6" s="81">
        <v>2016</v>
      </c>
      <c r="F6" s="71">
        <v>2017</v>
      </c>
      <c r="G6" s="82">
        <v>2018</v>
      </c>
      <c r="H6" s="81">
        <v>2019</v>
      </c>
      <c r="I6" s="81">
        <v>2020</v>
      </c>
      <c r="J6" s="81">
        <v>2021</v>
      </c>
    </row>
    <row r="7" spans="1:10" ht="13.5" thickBot="1">
      <c r="A7" s="34" t="s">
        <v>42</v>
      </c>
      <c r="B7" s="33"/>
      <c r="C7" s="33"/>
      <c r="D7" s="35"/>
      <c r="E7" s="73" t="s">
        <v>34</v>
      </c>
      <c r="F7" s="44" t="s">
        <v>34</v>
      </c>
      <c r="G7" s="75" t="s">
        <v>34</v>
      </c>
      <c r="H7" s="73" t="s">
        <v>34</v>
      </c>
      <c r="I7" s="73" t="s">
        <v>34</v>
      </c>
      <c r="J7" s="73" t="s">
        <v>34</v>
      </c>
    </row>
    <row r="8" spans="1:10" ht="12.75">
      <c r="A8" s="1" t="s">
        <v>59</v>
      </c>
      <c r="D8" s="24"/>
      <c r="E8" s="55"/>
      <c r="F8" s="61"/>
      <c r="G8" s="154"/>
      <c r="H8" s="55"/>
      <c r="I8" s="55"/>
      <c r="J8" s="55"/>
    </row>
    <row r="9" spans="1:10" ht="12.75">
      <c r="A9" s="2" t="s">
        <v>2</v>
      </c>
      <c r="D9" s="24"/>
      <c r="E9" s="55">
        <v>288</v>
      </c>
      <c r="F9" s="61">
        <v>500</v>
      </c>
      <c r="G9" s="154">
        <v>500</v>
      </c>
      <c r="H9" s="61">
        <v>500</v>
      </c>
      <c r="I9" s="61">
        <v>500</v>
      </c>
      <c r="J9" s="61">
        <v>500</v>
      </c>
    </row>
    <row r="10" spans="1:10" s="41" customFormat="1" ht="12.75">
      <c r="A10" s="94" t="s">
        <v>76</v>
      </c>
      <c r="D10" s="90"/>
      <c r="E10" s="61">
        <v>166765.38</v>
      </c>
      <c r="F10" s="61">
        <v>170000</v>
      </c>
      <c r="G10" s="154">
        <v>180000</v>
      </c>
      <c r="H10" s="61">
        <v>180000</v>
      </c>
      <c r="I10" s="61">
        <v>180000</v>
      </c>
      <c r="J10" s="61">
        <v>180000</v>
      </c>
    </row>
    <row r="11" spans="1:10" ht="12.75">
      <c r="A11" s="27" t="s">
        <v>77</v>
      </c>
      <c r="D11" s="24"/>
      <c r="E11" s="55">
        <v>21255.01</v>
      </c>
      <c r="F11" s="61">
        <v>23000</v>
      </c>
      <c r="G11" s="154">
        <v>23000</v>
      </c>
      <c r="H11" s="61">
        <v>23000</v>
      </c>
      <c r="I11" s="61">
        <v>23000</v>
      </c>
      <c r="J11" s="61">
        <v>23000</v>
      </c>
    </row>
    <row r="12" spans="1:10" ht="12.75">
      <c r="A12" s="2" t="s">
        <v>4</v>
      </c>
      <c r="C12" s="10"/>
      <c r="D12" s="24"/>
      <c r="E12" s="55">
        <v>269456.39</v>
      </c>
      <c r="F12" s="61">
        <v>280000</v>
      </c>
      <c r="G12" s="154">
        <v>280000</v>
      </c>
      <c r="H12" s="61">
        <v>280000</v>
      </c>
      <c r="I12" s="61">
        <v>280000</v>
      </c>
      <c r="J12" s="61">
        <v>280000</v>
      </c>
    </row>
    <row r="13" spans="4:10" ht="12.75">
      <c r="D13" s="24"/>
      <c r="E13" s="56"/>
      <c r="F13" s="52"/>
      <c r="G13" s="155"/>
      <c r="H13" s="52"/>
      <c r="I13" s="52"/>
      <c r="J13" s="56"/>
    </row>
    <row r="14" spans="4:10" ht="12.75">
      <c r="D14" s="23"/>
      <c r="E14" s="57">
        <f aca="true" t="shared" si="0" ref="E14:J14">SUM(E9:E13)</f>
        <v>457764.78</v>
      </c>
      <c r="F14" s="57">
        <f t="shared" si="0"/>
        <v>473500</v>
      </c>
      <c r="G14" s="96">
        <f t="shared" si="0"/>
        <v>483500</v>
      </c>
      <c r="H14" s="57">
        <f t="shared" si="0"/>
        <v>483500</v>
      </c>
      <c r="I14" s="57">
        <f t="shared" si="0"/>
        <v>483500</v>
      </c>
      <c r="J14" s="57">
        <f t="shared" si="0"/>
        <v>483500</v>
      </c>
    </row>
    <row r="15" spans="1:10" ht="12.75">
      <c r="A15" s="9" t="s">
        <v>95</v>
      </c>
      <c r="D15" s="23"/>
      <c r="E15" s="55"/>
      <c r="F15" s="65"/>
      <c r="G15" s="108"/>
      <c r="H15" s="65"/>
      <c r="I15" s="65"/>
      <c r="J15" s="55"/>
    </row>
    <row r="16" spans="1:10" ht="12.75">
      <c r="A16" s="14" t="s">
        <v>39</v>
      </c>
      <c r="D16" s="24"/>
      <c r="E16" s="55">
        <v>1647.05</v>
      </c>
      <c r="F16" s="61">
        <v>1700</v>
      </c>
      <c r="G16" s="154">
        <v>1700</v>
      </c>
      <c r="H16" s="61">
        <v>1700</v>
      </c>
      <c r="I16" s="61">
        <v>1700</v>
      </c>
      <c r="J16" s="61">
        <v>1700</v>
      </c>
    </row>
    <row r="17" spans="1:10" ht="12.75">
      <c r="A17" s="9"/>
      <c r="D17" s="24"/>
      <c r="E17" s="55"/>
      <c r="F17" s="52"/>
      <c r="G17" s="154"/>
      <c r="H17" s="52"/>
      <c r="I17" s="52"/>
      <c r="J17" s="55"/>
    </row>
    <row r="18" spans="1:10" ht="13.5" thickBot="1">
      <c r="A18" s="32" t="s">
        <v>40</v>
      </c>
      <c r="B18" s="5"/>
      <c r="C18" s="5"/>
      <c r="D18" s="22"/>
      <c r="E18" s="68">
        <f aca="true" t="shared" si="1" ref="E18:J18">SUM(E14:E17)</f>
        <v>459411.83</v>
      </c>
      <c r="F18" s="68">
        <f t="shared" si="1"/>
        <v>475200</v>
      </c>
      <c r="G18" s="68">
        <f t="shared" si="1"/>
        <v>485200</v>
      </c>
      <c r="H18" s="68">
        <f t="shared" si="1"/>
        <v>485200</v>
      </c>
      <c r="I18" s="68">
        <f t="shared" si="1"/>
        <v>485200</v>
      </c>
      <c r="J18" s="68">
        <f t="shared" si="1"/>
        <v>485200</v>
      </c>
    </row>
    <row r="19" spans="4:9" ht="13.5" thickTop="1">
      <c r="D19" s="17"/>
      <c r="F19" s="60"/>
      <c r="G19" s="60"/>
      <c r="H19" s="60"/>
      <c r="I19" s="60"/>
    </row>
    <row r="20" spans="4:9" ht="13.5" thickBot="1">
      <c r="D20" s="17"/>
      <c r="H20" s="41"/>
      <c r="I20" s="41"/>
    </row>
    <row r="21" spans="4:10" ht="12.75">
      <c r="D21" s="19"/>
      <c r="E21" s="72" t="s">
        <v>94</v>
      </c>
      <c r="F21" s="42" t="s">
        <v>68</v>
      </c>
      <c r="G21" s="74" t="s">
        <v>68</v>
      </c>
      <c r="H21" s="42" t="s">
        <v>68</v>
      </c>
      <c r="I21" s="42" t="s">
        <v>68</v>
      </c>
      <c r="J21" s="72" t="s">
        <v>68</v>
      </c>
    </row>
    <row r="22" spans="1:10" ht="12.75">
      <c r="A22" s="8" t="s">
        <v>35</v>
      </c>
      <c r="D22" s="19"/>
      <c r="E22" s="81">
        <v>2016</v>
      </c>
      <c r="F22" s="43">
        <v>2017</v>
      </c>
      <c r="G22" s="82">
        <v>2018</v>
      </c>
      <c r="H22" s="43">
        <v>2019</v>
      </c>
      <c r="I22" s="43">
        <v>2020</v>
      </c>
      <c r="J22" s="81">
        <v>2021</v>
      </c>
    </row>
    <row r="23" spans="1:10" ht="13.5" thickBot="1">
      <c r="A23" s="4" t="s">
        <v>60</v>
      </c>
      <c r="B23" s="3"/>
      <c r="C23" s="3"/>
      <c r="D23" s="12"/>
      <c r="E23" s="73" t="s">
        <v>34</v>
      </c>
      <c r="F23" s="44" t="s">
        <v>34</v>
      </c>
      <c r="G23" s="75" t="s">
        <v>34</v>
      </c>
      <c r="H23" s="44" t="s">
        <v>34</v>
      </c>
      <c r="I23" s="44" t="s">
        <v>34</v>
      </c>
      <c r="J23" s="73" t="s">
        <v>34</v>
      </c>
    </row>
    <row r="24" spans="1:10" ht="12.75">
      <c r="A24" s="32" t="s">
        <v>61</v>
      </c>
      <c r="B24" s="5"/>
      <c r="C24" s="5"/>
      <c r="D24" s="17"/>
      <c r="E24" s="55"/>
      <c r="F24" s="61"/>
      <c r="G24" s="154"/>
      <c r="H24" s="61"/>
      <c r="I24" s="61"/>
      <c r="J24" s="95"/>
    </row>
    <row r="25" spans="1:10" ht="12.75">
      <c r="A25" s="2" t="s">
        <v>48</v>
      </c>
      <c r="D25" s="25"/>
      <c r="E25" s="55">
        <v>14085.98</v>
      </c>
      <c r="F25" s="61">
        <v>14000</v>
      </c>
      <c r="G25" s="154">
        <v>15000</v>
      </c>
      <c r="H25" s="61">
        <v>15000</v>
      </c>
      <c r="I25" s="61">
        <v>15000</v>
      </c>
      <c r="J25" s="61">
        <v>15000</v>
      </c>
    </row>
    <row r="26" spans="1:10" ht="12.75">
      <c r="A26" s="2" t="s">
        <v>14</v>
      </c>
      <c r="D26" s="25"/>
      <c r="E26" s="56">
        <v>4656.95</v>
      </c>
      <c r="F26" s="52">
        <v>4000</v>
      </c>
      <c r="G26" s="155">
        <v>4000</v>
      </c>
      <c r="H26" s="52">
        <v>4000</v>
      </c>
      <c r="I26" s="52">
        <v>4000</v>
      </c>
      <c r="J26" s="52">
        <v>4000</v>
      </c>
    </row>
    <row r="27" spans="1:10" ht="12.75">
      <c r="A27" s="2"/>
      <c r="D27" s="25"/>
      <c r="E27" s="57">
        <f aca="true" t="shared" si="2" ref="E27:J27">SUM(E25:E26)</f>
        <v>18742.93</v>
      </c>
      <c r="F27" s="65">
        <f t="shared" si="2"/>
        <v>18000</v>
      </c>
      <c r="G27" s="156">
        <f t="shared" si="2"/>
        <v>19000</v>
      </c>
      <c r="H27" s="65">
        <f t="shared" si="2"/>
        <v>19000</v>
      </c>
      <c r="I27" s="65">
        <f t="shared" si="2"/>
        <v>19000</v>
      </c>
      <c r="J27" s="65">
        <f t="shared" si="2"/>
        <v>19000</v>
      </c>
    </row>
    <row r="28" spans="1:10" ht="12.75">
      <c r="A28" s="1" t="s">
        <v>62</v>
      </c>
      <c r="D28" s="25"/>
      <c r="E28" s="55"/>
      <c r="F28" s="61"/>
      <c r="G28" s="154"/>
      <c r="H28" s="61"/>
      <c r="I28" s="61"/>
      <c r="J28" s="55"/>
    </row>
    <row r="29" spans="1:10" ht="12.75">
      <c r="A29" s="2" t="s">
        <v>8</v>
      </c>
      <c r="D29" s="25"/>
      <c r="E29" s="55">
        <v>509.33</v>
      </c>
      <c r="F29" s="61">
        <v>500</v>
      </c>
      <c r="G29" s="154">
        <v>500</v>
      </c>
      <c r="H29" s="61">
        <v>500</v>
      </c>
      <c r="I29" s="61">
        <v>500</v>
      </c>
      <c r="J29" s="55">
        <v>500</v>
      </c>
    </row>
    <row r="30" spans="1:10" ht="12.75">
      <c r="A30" s="2" t="s">
        <v>106</v>
      </c>
      <c r="D30" s="25"/>
      <c r="E30" s="55">
        <v>2699.68</v>
      </c>
      <c r="F30" s="61">
        <v>5000</v>
      </c>
      <c r="G30" s="154">
        <v>5000</v>
      </c>
      <c r="H30" s="61">
        <v>5000</v>
      </c>
      <c r="I30" s="61">
        <v>5000</v>
      </c>
      <c r="J30" s="55">
        <v>5000</v>
      </c>
    </row>
    <row r="31" spans="1:10" ht="12.75">
      <c r="A31" s="2" t="s">
        <v>12</v>
      </c>
      <c r="D31" s="25"/>
      <c r="E31" s="55">
        <v>21576.83</v>
      </c>
      <c r="F31" s="61">
        <v>22000</v>
      </c>
      <c r="G31" s="154">
        <v>22000</v>
      </c>
      <c r="H31" s="61">
        <v>22000</v>
      </c>
      <c r="I31" s="61">
        <v>22000</v>
      </c>
      <c r="J31" s="55">
        <v>22000</v>
      </c>
    </row>
    <row r="32" spans="1:10" ht="12.75">
      <c r="A32" s="14" t="s">
        <v>38</v>
      </c>
      <c r="D32" s="25"/>
      <c r="E32" s="55">
        <v>1357.22</v>
      </c>
      <c r="F32" s="61">
        <v>1400</v>
      </c>
      <c r="G32" s="154">
        <v>1700</v>
      </c>
      <c r="H32" s="61">
        <v>1700</v>
      </c>
      <c r="I32" s="61">
        <v>1700</v>
      </c>
      <c r="J32" s="55">
        <v>1700</v>
      </c>
    </row>
    <row r="33" spans="1:10" ht="12.75">
      <c r="A33" s="2" t="s">
        <v>43</v>
      </c>
      <c r="D33" s="25"/>
      <c r="E33" s="55">
        <v>19894.97</v>
      </c>
      <c r="F33" s="61">
        <v>20000</v>
      </c>
      <c r="G33" s="154">
        <v>22000</v>
      </c>
      <c r="H33" s="61">
        <v>23000</v>
      </c>
      <c r="I33" s="61">
        <v>23000</v>
      </c>
      <c r="J33" s="55">
        <v>23000</v>
      </c>
    </row>
    <row r="34" spans="1:10" ht="12.75">
      <c r="A34" s="2" t="s">
        <v>16</v>
      </c>
      <c r="D34" s="25"/>
      <c r="E34" s="56">
        <v>1076.12</v>
      </c>
      <c r="F34" s="52">
        <v>1500</v>
      </c>
      <c r="G34" s="155">
        <v>1500</v>
      </c>
      <c r="H34" s="52">
        <v>1500</v>
      </c>
      <c r="I34" s="52">
        <v>1500</v>
      </c>
      <c r="J34" s="52">
        <v>1500</v>
      </c>
    </row>
    <row r="35" spans="4:10" ht="12.75">
      <c r="D35" s="25"/>
      <c r="E35" s="58">
        <f aca="true" t="shared" si="3" ref="E35:J35">SUM(E29:E34)</f>
        <v>47114.15</v>
      </c>
      <c r="F35" s="58">
        <f t="shared" si="3"/>
        <v>50400</v>
      </c>
      <c r="G35" s="70">
        <f t="shared" si="3"/>
        <v>52700</v>
      </c>
      <c r="H35" s="58">
        <f t="shared" si="3"/>
        <v>53700</v>
      </c>
      <c r="I35" s="58">
        <f t="shared" si="3"/>
        <v>53700</v>
      </c>
      <c r="J35" s="58">
        <f t="shared" si="3"/>
        <v>53700</v>
      </c>
    </row>
    <row r="36" spans="4:11" ht="12.75">
      <c r="D36" s="15"/>
      <c r="E36" s="86"/>
      <c r="F36" s="83"/>
      <c r="G36" s="83"/>
      <c r="H36" s="83"/>
      <c r="I36" s="83"/>
      <c r="J36" s="86"/>
      <c r="K36" s="59"/>
    </row>
    <row r="37" spans="4:11" ht="12.75">
      <c r="D37" s="13"/>
      <c r="E37" s="59"/>
      <c r="F37" s="49"/>
      <c r="G37" s="49"/>
      <c r="H37" s="49"/>
      <c r="I37" s="49"/>
      <c r="J37" s="59"/>
      <c r="K37" s="59"/>
    </row>
    <row r="38" spans="1:11" ht="12.75">
      <c r="A38" s="4" t="s">
        <v>19</v>
      </c>
      <c r="B38" s="3"/>
      <c r="C38" s="3"/>
      <c r="D38" s="18"/>
      <c r="E38" s="139"/>
      <c r="F38" s="50"/>
      <c r="G38" s="50"/>
      <c r="H38" s="50"/>
      <c r="I38" s="50"/>
      <c r="J38" s="139"/>
      <c r="K38" s="59"/>
    </row>
    <row r="39" spans="1:10" ht="12.75">
      <c r="A39" s="2" t="s">
        <v>20</v>
      </c>
      <c r="D39" s="25"/>
      <c r="E39" s="54">
        <v>255382.2</v>
      </c>
      <c r="F39" s="49">
        <v>268000</v>
      </c>
      <c r="G39" s="79">
        <v>277200</v>
      </c>
      <c r="H39" s="49">
        <v>288600</v>
      </c>
      <c r="I39" s="64">
        <v>295900</v>
      </c>
      <c r="J39" s="64">
        <v>303300</v>
      </c>
    </row>
    <row r="40" spans="1:10" ht="12.75">
      <c r="A40" s="2" t="s">
        <v>21</v>
      </c>
      <c r="D40" s="16"/>
      <c r="E40" s="55">
        <v>50529.04</v>
      </c>
      <c r="F40" s="49">
        <v>56800</v>
      </c>
      <c r="G40" s="79">
        <v>58800</v>
      </c>
      <c r="H40" s="49">
        <v>60300</v>
      </c>
      <c r="I40" s="61">
        <v>61900</v>
      </c>
      <c r="J40" s="61">
        <v>63500</v>
      </c>
    </row>
    <row r="41" spans="1:10" ht="12.75">
      <c r="A41" s="2" t="s">
        <v>55</v>
      </c>
      <c r="D41" s="16"/>
      <c r="E41" s="55">
        <v>8471.07</v>
      </c>
      <c r="F41" s="49">
        <v>9200</v>
      </c>
      <c r="G41" s="79">
        <v>9800</v>
      </c>
      <c r="H41" s="49">
        <v>10100</v>
      </c>
      <c r="I41" s="61">
        <v>10400</v>
      </c>
      <c r="J41" s="61">
        <v>10700</v>
      </c>
    </row>
    <row r="42" spans="4:10" ht="12.75">
      <c r="D42" s="15"/>
      <c r="E42" s="55"/>
      <c r="F42" s="49"/>
      <c r="G42" s="79"/>
      <c r="H42" s="49"/>
      <c r="I42" s="61"/>
      <c r="J42" s="95"/>
    </row>
    <row r="43" spans="1:10" ht="12.75">
      <c r="A43" s="9" t="s">
        <v>64</v>
      </c>
      <c r="B43" s="37"/>
      <c r="C43" s="37"/>
      <c r="D43" s="26"/>
      <c r="E43" s="55">
        <v>2298.87</v>
      </c>
      <c r="F43" s="50">
        <v>2400</v>
      </c>
      <c r="G43" s="80">
        <v>2400</v>
      </c>
      <c r="H43" s="50">
        <v>2400</v>
      </c>
      <c r="I43" s="52">
        <v>2400</v>
      </c>
      <c r="J43" s="61">
        <v>2400</v>
      </c>
    </row>
    <row r="44" spans="4:10" ht="12.75">
      <c r="D44" s="25"/>
      <c r="E44" s="110">
        <f aca="true" t="shared" si="4" ref="E44:J44">SUM(E39:E43)</f>
        <v>316681.18</v>
      </c>
      <c r="F44" s="93">
        <f t="shared" si="4"/>
        <v>336400</v>
      </c>
      <c r="G44" s="157">
        <f t="shared" si="4"/>
        <v>348200</v>
      </c>
      <c r="H44" s="93">
        <f t="shared" si="4"/>
        <v>361400</v>
      </c>
      <c r="I44" s="92">
        <f t="shared" si="4"/>
        <v>370600</v>
      </c>
      <c r="J44" s="92">
        <f t="shared" si="4"/>
        <v>379900</v>
      </c>
    </row>
    <row r="45" spans="4:10" ht="12.75">
      <c r="D45" s="25"/>
      <c r="E45" s="55"/>
      <c r="F45" s="49"/>
      <c r="G45" s="79"/>
      <c r="H45" s="49"/>
      <c r="I45" s="61"/>
      <c r="J45" s="95"/>
    </row>
    <row r="46" spans="1:10" ht="12.75">
      <c r="A46" s="4" t="s">
        <v>22</v>
      </c>
      <c r="B46" s="3"/>
      <c r="C46" s="3"/>
      <c r="D46" s="20"/>
      <c r="E46" s="58">
        <v>7660.27</v>
      </c>
      <c r="F46" s="84">
        <v>15800</v>
      </c>
      <c r="G46" s="158">
        <v>10000</v>
      </c>
      <c r="H46" s="84">
        <v>10000</v>
      </c>
      <c r="I46" s="66">
        <v>10000</v>
      </c>
      <c r="J46" s="66">
        <v>10000</v>
      </c>
    </row>
    <row r="47" spans="1:11" ht="12.75">
      <c r="A47" s="5"/>
      <c r="B47" s="5"/>
      <c r="C47" s="5"/>
      <c r="D47" s="19"/>
      <c r="E47" s="101"/>
      <c r="F47" s="49"/>
      <c r="G47" s="49"/>
      <c r="H47" s="83"/>
      <c r="I47" s="83"/>
      <c r="J47" s="86"/>
      <c r="K47" s="59"/>
    </row>
    <row r="48" spans="4:11" ht="12.75">
      <c r="D48" s="19"/>
      <c r="E48" s="95"/>
      <c r="F48" s="49"/>
      <c r="G48" s="49"/>
      <c r="H48" s="49"/>
      <c r="I48" s="49"/>
      <c r="J48" s="59"/>
      <c r="K48" s="59"/>
    </row>
    <row r="49" spans="1:11" ht="12.75">
      <c r="A49" s="4" t="s">
        <v>23</v>
      </c>
      <c r="B49" s="3"/>
      <c r="C49" s="3"/>
      <c r="D49" s="12"/>
      <c r="E49" s="100"/>
      <c r="F49" s="50"/>
      <c r="G49" s="50"/>
      <c r="H49" s="50"/>
      <c r="I49" s="50"/>
      <c r="J49" s="139"/>
      <c r="K49" s="59"/>
    </row>
    <row r="50" spans="1:10" ht="12.75">
      <c r="A50" s="2" t="s">
        <v>26</v>
      </c>
      <c r="D50" s="25"/>
      <c r="E50" s="54">
        <v>259.22</v>
      </c>
      <c r="F50" s="49">
        <v>300</v>
      </c>
      <c r="G50" s="79">
        <v>300</v>
      </c>
      <c r="H50" s="49">
        <v>300</v>
      </c>
      <c r="I50" s="64">
        <v>300</v>
      </c>
      <c r="J50" s="64">
        <v>300</v>
      </c>
    </row>
    <row r="51" spans="1:12" ht="12.75">
      <c r="A51" s="2" t="s">
        <v>27</v>
      </c>
      <c r="D51" s="25"/>
      <c r="E51" s="55">
        <v>794.27</v>
      </c>
      <c r="F51" s="49">
        <v>800</v>
      </c>
      <c r="G51" s="79">
        <v>800</v>
      </c>
      <c r="H51" s="49">
        <v>800</v>
      </c>
      <c r="I51" s="61">
        <v>800</v>
      </c>
      <c r="J51" s="61">
        <v>800</v>
      </c>
      <c r="K51" s="144"/>
      <c r="L51" s="5"/>
    </row>
    <row r="52" spans="1:10" ht="12.75">
      <c r="A52" s="2" t="s">
        <v>29</v>
      </c>
      <c r="D52" s="25"/>
      <c r="E52" s="55">
        <v>1062.02</v>
      </c>
      <c r="F52" s="49">
        <v>1100</v>
      </c>
      <c r="G52" s="79">
        <v>1400</v>
      </c>
      <c r="H52" s="49">
        <v>1400</v>
      </c>
      <c r="I52" s="61">
        <v>1400</v>
      </c>
      <c r="J52" s="61">
        <v>1400</v>
      </c>
    </row>
    <row r="53" spans="1:10" ht="12.75">
      <c r="A53" s="2" t="s">
        <v>32</v>
      </c>
      <c r="D53" s="25"/>
      <c r="E53" s="55">
        <v>2869.72</v>
      </c>
      <c r="F53" s="49">
        <v>3600</v>
      </c>
      <c r="G53" s="79">
        <v>4000</v>
      </c>
      <c r="H53" s="49">
        <v>4000</v>
      </c>
      <c r="I53" s="61">
        <v>4000</v>
      </c>
      <c r="J53" s="61">
        <v>4000</v>
      </c>
    </row>
    <row r="54" spans="1:10" ht="12.75">
      <c r="A54" s="2" t="s">
        <v>45</v>
      </c>
      <c r="D54" s="25"/>
      <c r="E54" s="55">
        <v>60999.91</v>
      </c>
      <c r="F54" s="49">
        <v>73000</v>
      </c>
      <c r="G54" s="79">
        <v>54000</v>
      </c>
      <c r="H54" s="49">
        <v>52000</v>
      </c>
      <c r="I54" s="61">
        <v>48000</v>
      </c>
      <c r="J54" s="61">
        <v>43000</v>
      </c>
    </row>
    <row r="55" spans="1:10" ht="12.75">
      <c r="A55" s="2" t="s">
        <v>30</v>
      </c>
      <c r="D55" s="25"/>
      <c r="E55" s="55">
        <v>262.69</v>
      </c>
      <c r="F55" s="49">
        <v>250</v>
      </c>
      <c r="G55" s="79">
        <v>250</v>
      </c>
      <c r="H55" s="49">
        <v>250</v>
      </c>
      <c r="I55" s="61">
        <v>250</v>
      </c>
      <c r="J55" s="61">
        <v>250</v>
      </c>
    </row>
    <row r="56" spans="1:10" ht="12.75">
      <c r="A56" s="39" t="s">
        <v>91</v>
      </c>
      <c r="D56" s="25"/>
      <c r="E56" s="55"/>
      <c r="F56" s="49"/>
      <c r="G56" s="79"/>
      <c r="H56" s="49"/>
      <c r="I56" s="61"/>
      <c r="J56" s="95"/>
    </row>
    <row r="57" spans="1:10" ht="12.75">
      <c r="A57" s="27" t="s">
        <v>97</v>
      </c>
      <c r="D57" s="25"/>
      <c r="E57" s="55"/>
      <c r="F57" s="49">
        <v>3000</v>
      </c>
      <c r="G57" s="79"/>
      <c r="H57" s="49"/>
      <c r="I57" s="61"/>
      <c r="J57" s="95"/>
    </row>
    <row r="58" spans="1:10" ht="12.75">
      <c r="A58" s="39" t="s">
        <v>96</v>
      </c>
      <c r="D58" s="25"/>
      <c r="E58" s="55"/>
      <c r="F58" s="49"/>
      <c r="G58" s="79"/>
      <c r="H58" s="49"/>
      <c r="I58" s="61"/>
      <c r="J58" s="95"/>
    </row>
    <row r="59" spans="1:10" ht="12.75">
      <c r="A59" s="2" t="s">
        <v>10</v>
      </c>
      <c r="D59" s="25"/>
      <c r="E59" s="55">
        <v>874.91</v>
      </c>
      <c r="F59" s="50">
        <v>1000</v>
      </c>
      <c r="G59" s="80">
        <v>1000</v>
      </c>
      <c r="H59" s="50">
        <v>1000</v>
      </c>
      <c r="I59" s="61">
        <v>1000</v>
      </c>
      <c r="J59" s="95">
        <v>1000</v>
      </c>
    </row>
    <row r="60" spans="4:10" ht="12.75">
      <c r="D60" s="15"/>
      <c r="E60" s="110">
        <f aca="true" t="shared" si="5" ref="E60:J60">SUM(E50:E59)</f>
        <v>67122.74</v>
      </c>
      <c r="F60" s="93">
        <f t="shared" si="5"/>
        <v>83050</v>
      </c>
      <c r="G60" s="157">
        <f>SUM(G50:G59)</f>
        <v>61750</v>
      </c>
      <c r="H60" s="93">
        <f t="shared" si="5"/>
        <v>59750</v>
      </c>
      <c r="I60" s="92">
        <f t="shared" si="5"/>
        <v>55750</v>
      </c>
      <c r="J60" s="152">
        <f t="shared" si="5"/>
        <v>50750</v>
      </c>
    </row>
    <row r="61" spans="4:10" ht="12.75">
      <c r="D61" s="15"/>
      <c r="E61" s="57"/>
      <c r="F61" s="51"/>
      <c r="G61" s="159"/>
      <c r="H61" s="51"/>
      <c r="I61" s="62"/>
      <c r="J61" s="120"/>
    </row>
    <row r="62" spans="1:10" ht="12.75">
      <c r="A62" s="38" t="s">
        <v>98</v>
      </c>
      <c r="D62" s="15"/>
      <c r="E62" s="57">
        <v>403.81</v>
      </c>
      <c r="F62" s="51"/>
      <c r="G62" s="159"/>
      <c r="H62" s="51"/>
      <c r="I62" s="65"/>
      <c r="J62" s="120"/>
    </row>
    <row r="63" spans="4:10" ht="12.75">
      <c r="D63" s="25"/>
      <c r="E63" s="95"/>
      <c r="F63" s="49"/>
      <c r="G63" s="79"/>
      <c r="H63" s="49"/>
      <c r="I63" s="52"/>
      <c r="J63" s="150"/>
    </row>
    <row r="64" spans="1:10" ht="13.5" thickBot="1">
      <c r="A64" s="1" t="s">
        <v>73</v>
      </c>
      <c r="B64" s="1"/>
      <c r="D64" s="25"/>
      <c r="E64" s="68">
        <f aca="true" t="shared" si="6" ref="E64:J64">SUM(E27,E35,E44,E46,E60,E62)</f>
        <v>457725.08</v>
      </c>
      <c r="F64" s="68">
        <f t="shared" si="6"/>
        <v>503650</v>
      </c>
      <c r="G64" s="68">
        <f t="shared" si="6"/>
        <v>491650</v>
      </c>
      <c r="H64" s="68">
        <f t="shared" si="6"/>
        <v>503850</v>
      </c>
      <c r="I64" s="151">
        <f t="shared" si="6"/>
        <v>509050</v>
      </c>
      <c r="J64" s="68">
        <f t="shared" si="6"/>
        <v>513350</v>
      </c>
    </row>
    <row r="65" spans="1:10" ht="13.5" thickTop="1">
      <c r="A65" s="11"/>
      <c r="D65" s="25"/>
      <c r="E65" s="95"/>
      <c r="F65" s="61"/>
      <c r="G65" s="49"/>
      <c r="H65" s="49"/>
      <c r="I65" s="61"/>
      <c r="J65" s="95"/>
    </row>
    <row r="66" spans="4:10" ht="12.75">
      <c r="D66" s="30"/>
      <c r="E66" s="95"/>
      <c r="F66" s="61"/>
      <c r="G66" s="49"/>
      <c r="H66" s="49"/>
      <c r="I66" s="61"/>
      <c r="J66" s="95"/>
    </row>
    <row r="67" spans="1:11" ht="13.5" thickBot="1">
      <c r="A67" s="4" t="s">
        <v>63</v>
      </c>
      <c r="B67" s="3"/>
      <c r="C67" s="3"/>
      <c r="D67" s="28"/>
      <c r="E67" s="89">
        <f aca="true" t="shared" si="7" ref="E67:J67">SUM(E18-E64)</f>
        <v>1686.75</v>
      </c>
      <c r="F67" s="89">
        <f t="shared" si="7"/>
        <v>-28450</v>
      </c>
      <c r="G67" s="89">
        <f t="shared" si="7"/>
        <v>-6450</v>
      </c>
      <c r="H67" s="89">
        <f t="shared" si="7"/>
        <v>-18650</v>
      </c>
      <c r="I67" s="89">
        <f t="shared" si="7"/>
        <v>-23850</v>
      </c>
      <c r="J67" s="89">
        <f t="shared" si="7"/>
        <v>-28150</v>
      </c>
      <c r="K67" s="51"/>
    </row>
    <row r="68" spans="8:9" ht="13.5" thickTop="1">
      <c r="H68" s="41"/>
      <c r="I68" s="41"/>
    </row>
    <row r="69" spans="1:10" ht="12.75">
      <c r="A69" s="9" t="s">
        <v>82</v>
      </c>
      <c r="D69" s="25"/>
      <c r="E69" s="101">
        <v>135677.01</v>
      </c>
      <c r="F69" s="54">
        <v>130000</v>
      </c>
      <c r="G69" s="160">
        <v>135000</v>
      </c>
      <c r="H69" s="101">
        <v>135000</v>
      </c>
      <c r="I69" s="101">
        <v>135000</v>
      </c>
      <c r="J69" s="101">
        <v>135000</v>
      </c>
    </row>
    <row r="70" spans="1:10" ht="12.75">
      <c r="A70" s="97" t="s">
        <v>83</v>
      </c>
      <c r="D70" s="25"/>
      <c r="E70" s="95"/>
      <c r="F70" s="55"/>
      <c r="G70" s="87"/>
      <c r="H70" s="95"/>
      <c r="I70" s="95"/>
      <c r="J70" s="95"/>
    </row>
    <row r="71" spans="5:10" ht="12.75">
      <c r="E71" s="95"/>
      <c r="F71" s="107"/>
      <c r="G71" s="87"/>
      <c r="H71" s="95"/>
      <c r="I71" s="95"/>
      <c r="J71" s="95"/>
    </row>
    <row r="72" spans="5:10" ht="13.5" thickBot="1">
      <c r="E72" s="89">
        <f aca="true" t="shared" si="8" ref="E72:J72">SUM(E67:E71)</f>
        <v>137363.76</v>
      </c>
      <c r="F72" s="89">
        <f t="shared" si="8"/>
        <v>101550</v>
      </c>
      <c r="G72" s="89">
        <f t="shared" si="8"/>
        <v>128550</v>
      </c>
      <c r="H72" s="89">
        <f t="shared" si="8"/>
        <v>116350</v>
      </c>
      <c r="I72" s="89">
        <f t="shared" si="8"/>
        <v>111150</v>
      </c>
      <c r="J72" s="89">
        <f t="shared" si="8"/>
        <v>106850</v>
      </c>
    </row>
    <row r="73" ht="13.5" thickTop="1"/>
  </sheetData>
  <sheetProtection/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6">
      <selection activeCell="F6" sqref="F6"/>
    </sheetView>
  </sheetViews>
  <sheetFormatPr defaultColWidth="11.421875" defaultRowHeight="12.75"/>
  <cols>
    <col min="4" max="4" width="4.00390625" style="0" customWidth="1"/>
    <col min="5" max="5" width="11.421875" style="0" hidden="1" customWidth="1"/>
    <col min="6" max="6" width="14.421875" style="0" customWidth="1"/>
    <col min="7" max="7" width="14.00390625" style="41" customWidth="1"/>
    <col min="8" max="8" width="13.421875" style="0" customWidth="1"/>
    <col min="9" max="9" width="12.57421875" style="0" customWidth="1"/>
    <col min="10" max="10" width="12.8515625" style="0" customWidth="1"/>
    <col min="11" max="11" width="12.7109375" style="0" customWidth="1"/>
  </cols>
  <sheetData>
    <row r="1" spans="1:3" ht="12.75">
      <c r="A1" s="1" t="s">
        <v>79</v>
      </c>
      <c r="B1" s="1"/>
      <c r="C1" s="1"/>
    </row>
    <row r="2" spans="1:3" ht="12.75">
      <c r="A2" s="1" t="s">
        <v>80</v>
      </c>
      <c r="B2" s="1"/>
      <c r="C2" s="1"/>
    </row>
    <row r="4" ht="13.5" thickBot="1">
      <c r="A4" s="1"/>
    </row>
    <row r="5" spans="4:11" ht="12.75">
      <c r="D5" s="21"/>
      <c r="E5" s="10"/>
      <c r="F5" s="112" t="s">
        <v>94</v>
      </c>
      <c r="G5" s="116" t="s">
        <v>69</v>
      </c>
      <c r="H5" s="74" t="s">
        <v>68</v>
      </c>
      <c r="I5" s="72" t="s">
        <v>68</v>
      </c>
      <c r="J5" s="72" t="s">
        <v>68</v>
      </c>
      <c r="K5" s="72" t="s">
        <v>68</v>
      </c>
    </row>
    <row r="6" spans="4:11" ht="12.75">
      <c r="D6" s="21"/>
      <c r="E6" s="10"/>
      <c r="F6" s="81">
        <v>2016</v>
      </c>
      <c r="G6" s="117">
        <v>2017</v>
      </c>
      <c r="H6" s="82">
        <v>2018</v>
      </c>
      <c r="I6" s="81">
        <v>2019</v>
      </c>
      <c r="J6" s="81">
        <v>2020</v>
      </c>
      <c r="K6" s="81">
        <v>2021</v>
      </c>
    </row>
    <row r="7" spans="1:11" ht="13.5" thickBot="1">
      <c r="A7" s="34" t="s">
        <v>42</v>
      </c>
      <c r="B7" s="33"/>
      <c r="C7" s="33"/>
      <c r="D7" s="35"/>
      <c r="E7" s="36"/>
      <c r="F7" s="113"/>
      <c r="G7" s="118" t="s">
        <v>34</v>
      </c>
      <c r="H7" s="75" t="s">
        <v>34</v>
      </c>
      <c r="I7" s="73" t="s">
        <v>34</v>
      </c>
      <c r="J7" s="73" t="s">
        <v>34</v>
      </c>
      <c r="K7" s="81" t="s">
        <v>34</v>
      </c>
    </row>
    <row r="8" spans="1:11" ht="12.75">
      <c r="A8" s="1" t="s">
        <v>59</v>
      </c>
      <c r="D8" s="24"/>
      <c r="F8" s="55"/>
      <c r="G8" s="109"/>
      <c r="H8" s="69"/>
      <c r="I8" s="55"/>
      <c r="J8" s="55"/>
      <c r="K8" s="54"/>
    </row>
    <row r="9" spans="1:11" ht="12.75">
      <c r="A9" s="2" t="s">
        <v>107</v>
      </c>
      <c r="D9" s="24"/>
      <c r="F9" s="55">
        <v>36471</v>
      </c>
      <c r="G9" s="109">
        <v>38000</v>
      </c>
      <c r="H9" s="69">
        <v>43000</v>
      </c>
      <c r="I9" s="55">
        <v>43000</v>
      </c>
      <c r="J9" s="55">
        <v>43000</v>
      </c>
      <c r="K9" s="55">
        <v>43000</v>
      </c>
    </row>
    <row r="10" spans="1:11" ht="12.75">
      <c r="A10" s="2" t="s">
        <v>108</v>
      </c>
      <c r="D10" s="24"/>
      <c r="F10" s="55">
        <v>1835.71</v>
      </c>
      <c r="G10" s="109">
        <v>2000</v>
      </c>
      <c r="H10" s="69">
        <v>2000</v>
      </c>
      <c r="I10" s="55">
        <v>2000</v>
      </c>
      <c r="J10" s="55">
        <v>2000</v>
      </c>
      <c r="K10" s="55">
        <v>2000</v>
      </c>
    </row>
    <row r="11" spans="1:11" ht="12.75">
      <c r="A11" s="2" t="s">
        <v>0</v>
      </c>
      <c r="D11" s="24"/>
      <c r="F11" s="55">
        <v>184871.9</v>
      </c>
      <c r="G11" s="109">
        <v>190000</v>
      </c>
      <c r="H11" s="69">
        <v>190000</v>
      </c>
      <c r="I11" s="55">
        <v>190000</v>
      </c>
      <c r="J11" s="55">
        <v>190000</v>
      </c>
      <c r="K11" s="114">
        <v>190000</v>
      </c>
    </row>
    <row r="12" spans="1:11" ht="12.75">
      <c r="A12" s="27" t="s">
        <v>81</v>
      </c>
      <c r="D12" s="24"/>
      <c r="F12" s="55">
        <v>93759.63</v>
      </c>
      <c r="G12" s="109">
        <v>108000</v>
      </c>
      <c r="H12" s="69">
        <v>108000</v>
      </c>
      <c r="I12" s="55">
        <v>108000</v>
      </c>
      <c r="J12" s="55">
        <v>108000</v>
      </c>
      <c r="K12" s="55">
        <v>108000</v>
      </c>
    </row>
    <row r="13" spans="1:11" ht="12.75">
      <c r="A13" s="2" t="s">
        <v>4</v>
      </c>
      <c r="C13" s="10"/>
      <c r="D13" s="24"/>
      <c r="F13" s="55">
        <v>1024245.68</v>
      </c>
      <c r="G13" s="109">
        <v>1015000</v>
      </c>
      <c r="H13" s="69">
        <v>1056000</v>
      </c>
      <c r="I13" s="61">
        <v>1056000</v>
      </c>
      <c r="J13" s="61">
        <v>1056000</v>
      </c>
      <c r="K13" s="55">
        <v>1056000</v>
      </c>
    </row>
    <row r="14" spans="1:11" ht="12.75">
      <c r="A14" s="2" t="s">
        <v>5</v>
      </c>
      <c r="D14" s="24"/>
      <c r="F14" s="55">
        <v>111748</v>
      </c>
      <c r="G14" s="109">
        <v>108500</v>
      </c>
      <c r="H14" s="69">
        <v>113000</v>
      </c>
      <c r="I14" s="55">
        <v>113000</v>
      </c>
      <c r="J14" s="55">
        <v>113000</v>
      </c>
      <c r="K14" s="55">
        <v>113000</v>
      </c>
    </row>
    <row r="15" spans="4:11" ht="12.75">
      <c r="D15" s="24"/>
      <c r="F15" s="56"/>
      <c r="G15" s="119"/>
      <c r="H15" s="67"/>
      <c r="I15" s="56"/>
      <c r="J15" s="56"/>
      <c r="K15" s="56"/>
    </row>
    <row r="16" spans="4:11" ht="12.75">
      <c r="D16" s="23"/>
      <c r="F16" s="57">
        <f aca="true" t="shared" si="0" ref="F16:K16">SUM(F9:F15)</f>
        <v>1452931.92</v>
      </c>
      <c r="G16" s="57">
        <f t="shared" si="0"/>
        <v>1461500</v>
      </c>
      <c r="H16" s="96">
        <f t="shared" si="0"/>
        <v>1512000</v>
      </c>
      <c r="I16" s="57">
        <f t="shared" si="0"/>
        <v>1512000</v>
      </c>
      <c r="J16" s="57">
        <f t="shared" si="0"/>
        <v>1512000</v>
      </c>
      <c r="K16" s="57">
        <f t="shared" si="0"/>
        <v>1512000</v>
      </c>
    </row>
    <row r="17" spans="1:11" ht="12.75">
      <c r="A17" s="1" t="s">
        <v>47</v>
      </c>
      <c r="D17" s="29"/>
      <c r="F17" s="55"/>
      <c r="G17" s="109"/>
      <c r="H17" s="69"/>
      <c r="I17" s="55"/>
      <c r="J17" s="55"/>
      <c r="K17" s="55"/>
    </row>
    <row r="18" spans="1:11" ht="12.75">
      <c r="A18" s="2" t="s">
        <v>6</v>
      </c>
      <c r="D18" s="24"/>
      <c r="F18" s="55">
        <v>5310.44</v>
      </c>
      <c r="G18" s="109">
        <v>10000</v>
      </c>
      <c r="H18" s="69">
        <v>5500</v>
      </c>
      <c r="I18" s="55">
        <v>5500</v>
      </c>
      <c r="J18" s="55">
        <v>5500</v>
      </c>
      <c r="K18" s="55">
        <v>5500</v>
      </c>
    </row>
    <row r="19" spans="1:11" ht="12.75">
      <c r="A19" s="2" t="s">
        <v>7</v>
      </c>
      <c r="D19" s="24"/>
      <c r="F19" s="55">
        <v>113752.72</v>
      </c>
      <c r="G19" s="109">
        <v>112500</v>
      </c>
      <c r="H19" s="69">
        <v>105500</v>
      </c>
      <c r="I19" s="55">
        <v>108500</v>
      </c>
      <c r="J19" s="55">
        <v>108500</v>
      </c>
      <c r="K19" s="114">
        <v>108500</v>
      </c>
    </row>
    <row r="20" spans="1:11" ht="12.75">
      <c r="A20" s="2" t="s">
        <v>56</v>
      </c>
      <c r="D20" s="24"/>
      <c r="F20" s="56">
        <v>1262.29</v>
      </c>
      <c r="G20" s="119">
        <v>1500</v>
      </c>
      <c r="H20" s="67">
        <v>1500</v>
      </c>
      <c r="I20" s="56">
        <v>1500</v>
      </c>
      <c r="J20" s="56">
        <v>1500</v>
      </c>
      <c r="K20" s="115">
        <v>1500</v>
      </c>
    </row>
    <row r="21" spans="4:11" ht="12.75">
      <c r="D21" s="24"/>
      <c r="F21" s="57">
        <f aca="true" t="shared" si="1" ref="F21:K21">SUM(F18:F20)</f>
        <v>120325.45</v>
      </c>
      <c r="G21" s="57">
        <f t="shared" si="1"/>
        <v>124000</v>
      </c>
      <c r="H21" s="96">
        <f t="shared" si="1"/>
        <v>112500</v>
      </c>
      <c r="I21" s="57">
        <f t="shared" si="1"/>
        <v>115500</v>
      </c>
      <c r="J21" s="57">
        <f t="shared" si="1"/>
        <v>115500</v>
      </c>
      <c r="K21" s="57">
        <f t="shared" si="1"/>
        <v>115500</v>
      </c>
    </row>
    <row r="22" spans="4:11" ht="12.75">
      <c r="D22" s="24"/>
      <c r="F22" s="56"/>
      <c r="G22" s="119"/>
      <c r="H22" s="67"/>
      <c r="I22" s="56"/>
      <c r="J22" s="56"/>
      <c r="K22" s="55"/>
    </row>
    <row r="23" spans="1:11" ht="13.5" thickBot="1">
      <c r="A23" s="32" t="s">
        <v>40</v>
      </c>
      <c r="B23" s="5"/>
      <c r="C23" s="5"/>
      <c r="D23" s="22"/>
      <c r="E23" s="5"/>
      <c r="F23" s="68">
        <f>SUM(F21,F16)</f>
        <v>1573257.3699999999</v>
      </c>
      <c r="G23" s="68">
        <f>SUM(G16,G21)</f>
        <v>1585500</v>
      </c>
      <c r="H23" s="68">
        <f>SUM(H16,H21)</f>
        <v>1624500</v>
      </c>
      <c r="I23" s="68">
        <f>SUM(I16,I21)</f>
        <v>1627500</v>
      </c>
      <c r="J23" s="68">
        <f>SUM(J16,J21)</f>
        <v>1627500</v>
      </c>
      <c r="K23" s="68">
        <f>SUM(K16,K21)</f>
        <v>1627500</v>
      </c>
    </row>
    <row r="24" spans="4:6" ht="13.5" thickTop="1">
      <c r="D24" s="17"/>
      <c r="F24" s="111"/>
    </row>
    <row r="25" spans="4:6" ht="12.75">
      <c r="D25" s="17"/>
      <c r="F25" s="111"/>
    </row>
    <row r="26" spans="4:6" ht="13.5" thickBot="1">
      <c r="D26" s="17"/>
      <c r="F26" s="111"/>
    </row>
    <row r="27" spans="4:11" ht="12.75">
      <c r="D27" s="19"/>
      <c r="F27" s="72" t="s">
        <v>94</v>
      </c>
      <c r="G27" s="42" t="s">
        <v>68</v>
      </c>
      <c r="H27" s="74" t="s">
        <v>68</v>
      </c>
      <c r="I27" s="72" t="s">
        <v>68</v>
      </c>
      <c r="J27" s="72" t="s">
        <v>68</v>
      </c>
      <c r="K27" s="72" t="s">
        <v>68</v>
      </c>
    </row>
    <row r="28" spans="1:11" ht="12.75">
      <c r="A28" s="8" t="s">
        <v>35</v>
      </c>
      <c r="D28" s="19"/>
      <c r="F28" s="81">
        <v>2016</v>
      </c>
      <c r="G28" s="43">
        <v>2017</v>
      </c>
      <c r="H28" s="82">
        <v>2018</v>
      </c>
      <c r="I28" s="81">
        <v>2019</v>
      </c>
      <c r="J28" s="81">
        <v>2020</v>
      </c>
      <c r="K28" s="81">
        <v>2021</v>
      </c>
    </row>
    <row r="29" spans="1:11" ht="13.5" thickBot="1">
      <c r="A29" s="4" t="s">
        <v>60</v>
      </c>
      <c r="B29" s="3"/>
      <c r="C29" s="3"/>
      <c r="D29" s="12"/>
      <c r="E29" s="3"/>
      <c r="F29" s="73"/>
      <c r="G29" s="44" t="s">
        <v>34</v>
      </c>
      <c r="H29" s="75" t="s">
        <v>34</v>
      </c>
      <c r="I29" s="73" t="s">
        <v>34</v>
      </c>
      <c r="J29" s="81" t="s">
        <v>34</v>
      </c>
      <c r="K29" s="81" t="s">
        <v>34</v>
      </c>
    </row>
    <row r="30" spans="1:11" ht="12.75">
      <c r="A30" s="32" t="s">
        <v>61</v>
      </c>
      <c r="B30" s="5"/>
      <c r="C30" s="5"/>
      <c r="D30" s="17"/>
      <c r="E30" s="5"/>
      <c r="F30" s="55"/>
      <c r="G30" s="48"/>
      <c r="H30" s="76"/>
      <c r="I30" s="78"/>
      <c r="J30" s="101"/>
      <c r="K30" s="54"/>
    </row>
    <row r="31" spans="1:11" ht="12.75">
      <c r="A31" s="1" t="s">
        <v>62</v>
      </c>
      <c r="D31" s="25"/>
      <c r="F31" s="55"/>
      <c r="G31" s="49"/>
      <c r="H31" s="79"/>
      <c r="I31" s="45"/>
      <c r="J31" s="55"/>
      <c r="K31" s="55"/>
    </row>
    <row r="32" spans="1:11" ht="12.75">
      <c r="A32" s="2" t="s">
        <v>9</v>
      </c>
      <c r="D32" s="25"/>
      <c r="F32" s="55">
        <v>2743.15</v>
      </c>
      <c r="G32" s="49">
        <v>3000</v>
      </c>
      <c r="H32" s="79">
        <v>3000</v>
      </c>
      <c r="I32" s="45">
        <v>3000</v>
      </c>
      <c r="J32" s="55">
        <v>3000</v>
      </c>
      <c r="K32" s="55">
        <v>3000</v>
      </c>
    </row>
    <row r="33" spans="1:11" ht="12.75">
      <c r="A33" s="14" t="s">
        <v>58</v>
      </c>
      <c r="D33" s="25"/>
      <c r="F33" s="55">
        <v>2492.56</v>
      </c>
      <c r="G33" s="49">
        <v>3000</v>
      </c>
      <c r="H33" s="79">
        <v>3000</v>
      </c>
      <c r="I33" s="45">
        <v>3000</v>
      </c>
      <c r="J33" s="55">
        <v>3000</v>
      </c>
      <c r="K33" s="55">
        <v>3000</v>
      </c>
    </row>
    <row r="34" spans="1:11" ht="12.75">
      <c r="A34" s="2" t="s">
        <v>11</v>
      </c>
      <c r="D34" s="25"/>
      <c r="F34" s="55">
        <v>19099.99</v>
      </c>
      <c r="G34" s="49">
        <v>20000</v>
      </c>
      <c r="H34" s="79">
        <v>22500</v>
      </c>
      <c r="I34" s="45">
        <v>22500</v>
      </c>
      <c r="J34" s="55">
        <v>22500</v>
      </c>
      <c r="K34" s="55">
        <v>22500</v>
      </c>
    </row>
    <row r="35" spans="1:11" ht="12.75">
      <c r="A35" s="2" t="s">
        <v>109</v>
      </c>
      <c r="D35" s="25"/>
      <c r="F35" s="55">
        <v>207.98</v>
      </c>
      <c r="G35" s="49">
        <v>1000</v>
      </c>
      <c r="H35" s="79">
        <v>1000</v>
      </c>
      <c r="I35" s="45">
        <v>1000</v>
      </c>
      <c r="J35" s="55">
        <v>1000</v>
      </c>
      <c r="K35" s="55">
        <v>1000</v>
      </c>
    </row>
    <row r="36" spans="1:11" ht="12.75">
      <c r="A36" s="2" t="s">
        <v>53</v>
      </c>
      <c r="D36" s="25"/>
      <c r="F36" s="55">
        <v>5059.07</v>
      </c>
      <c r="G36" s="49">
        <v>2700</v>
      </c>
      <c r="H36" s="79">
        <v>2000</v>
      </c>
      <c r="I36" s="45">
        <v>2000</v>
      </c>
      <c r="J36" s="55">
        <v>2000</v>
      </c>
      <c r="K36" s="55">
        <v>2000</v>
      </c>
    </row>
    <row r="37" spans="1:11" ht="12.75">
      <c r="A37" s="2" t="s">
        <v>46</v>
      </c>
      <c r="D37" s="25"/>
      <c r="F37" s="55">
        <v>3436.56</v>
      </c>
      <c r="G37" s="49">
        <v>4300</v>
      </c>
      <c r="H37" s="79">
        <v>5000</v>
      </c>
      <c r="I37" s="45">
        <v>5000</v>
      </c>
      <c r="J37" s="55">
        <v>5000</v>
      </c>
      <c r="K37" s="55">
        <v>5000</v>
      </c>
    </row>
    <row r="38" spans="1:11" ht="12.75">
      <c r="A38" s="2" t="s">
        <v>13</v>
      </c>
      <c r="D38" s="25"/>
      <c r="F38" s="55">
        <v>36731.83</v>
      </c>
      <c r="G38" s="49">
        <v>35000</v>
      </c>
      <c r="H38" s="79">
        <v>40000</v>
      </c>
      <c r="I38" s="45">
        <v>40000</v>
      </c>
      <c r="J38" s="55">
        <v>40000</v>
      </c>
      <c r="K38" s="55">
        <v>40000</v>
      </c>
    </row>
    <row r="39" spans="1:11" ht="12.75">
      <c r="A39" s="2" t="s">
        <v>15</v>
      </c>
      <c r="D39" s="25"/>
      <c r="F39" s="55">
        <v>13524.89</v>
      </c>
      <c r="G39" s="49">
        <v>14000</v>
      </c>
      <c r="H39" s="79">
        <v>50000</v>
      </c>
      <c r="I39" s="45">
        <v>50000</v>
      </c>
      <c r="J39" s="55">
        <v>50000</v>
      </c>
      <c r="K39" s="55">
        <v>15000</v>
      </c>
    </row>
    <row r="40" spans="1:11" ht="12.75">
      <c r="A40" s="2" t="s">
        <v>49</v>
      </c>
      <c r="D40" s="25"/>
      <c r="F40" s="55">
        <v>6876.5</v>
      </c>
      <c r="G40" s="49">
        <v>15000</v>
      </c>
      <c r="H40" s="79">
        <v>10000</v>
      </c>
      <c r="I40" s="45">
        <v>7000</v>
      </c>
      <c r="J40" s="55">
        <v>7000</v>
      </c>
      <c r="K40" s="55">
        <v>7000</v>
      </c>
    </row>
    <row r="41" spans="1:11" ht="12.75">
      <c r="A41" s="2" t="s">
        <v>50</v>
      </c>
      <c r="D41" s="25"/>
      <c r="F41" s="55">
        <v>1030.65</v>
      </c>
      <c r="G41" s="49">
        <v>5000</v>
      </c>
      <c r="H41" s="79">
        <v>5000</v>
      </c>
      <c r="I41" s="45">
        <v>3000</v>
      </c>
      <c r="J41" s="55">
        <v>3000</v>
      </c>
      <c r="K41" s="55">
        <v>3000</v>
      </c>
    </row>
    <row r="42" spans="1:11" ht="12.75">
      <c r="A42" s="2" t="s">
        <v>110</v>
      </c>
      <c r="C42" s="2"/>
      <c r="D42" s="25"/>
      <c r="F42" s="55">
        <v>4185.52</v>
      </c>
      <c r="G42" s="49">
        <v>8000</v>
      </c>
      <c r="H42" s="79">
        <v>5000</v>
      </c>
      <c r="I42" s="45">
        <v>5000</v>
      </c>
      <c r="J42" s="55">
        <v>5000</v>
      </c>
      <c r="K42" s="55">
        <v>5000</v>
      </c>
    </row>
    <row r="43" spans="1:11" ht="12.75">
      <c r="A43" s="2" t="s">
        <v>17</v>
      </c>
      <c r="D43" s="25"/>
      <c r="F43" s="55">
        <v>3073.79</v>
      </c>
      <c r="G43" s="49">
        <v>5000</v>
      </c>
      <c r="H43" s="79">
        <v>4000</v>
      </c>
      <c r="I43" s="45">
        <v>4000</v>
      </c>
      <c r="J43" s="55">
        <v>4000</v>
      </c>
      <c r="K43" s="55">
        <v>4000</v>
      </c>
    </row>
    <row r="44" spans="1:11" ht="12.75">
      <c r="A44" s="39" t="s">
        <v>67</v>
      </c>
      <c r="D44" s="25"/>
      <c r="F44" s="55">
        <v>6490.33</v>
      </c>
      <c r="G44" s="49">
        <v>5000</v>
      </c>
      <c r="H44" s="79">
        <v>5000</v>
      </c>
      <c r="I44" s="45">
        <v>5000</v>
      </c>
      <c r="J44" s="55">
        <v>5000</v>
      </c>
      <c r="K44" s="55">
        <v>5000</v>
      </c>
    </row>
    <row r="45" spans="1:11" ht="12.75">
      <c r="A45" s="27" t="s">
        <v>65</v>
      </c>
      <c r="D45" s="25"/>
      <c r="F45" s="55">
        <v>93782.41</v>
      </c>
      <c r="G45" s="49">
        <v>14000</v>
      </c>
      <c r="H45" s="79">
        <v>5000</v>
      </c>
      <c r="I45" s="49">
        <v>5000</v>
      </c>
      <c r="J45" s="61">
        <v>5000</v>
      </c>
      <c r="K45" s="55">
        <v>5000</v>
      </c>
    </row>
    <row r="46" spans="1:11" ht="12.75">
      <c r="A46" s="27" t="s">
        <v>18</v>
      </c>
      <c r="D46" s="25"/>
      <c r="F46" s="55">
        <v>20242.59</v>
      </c>
      <c r="G46" s="49">
        <v>23000</v>
      </c>
      <c r="H46" s="79">
        <v>21000</v>
      </c>
      <c r="I46" s="45">
        <v>21000</v>
      </c>
      <c r="J46" s="55">
        <v>21000</v>
      </c>
      <c r="K46" s="55">
        <v>21000</v>
      </c>
    </row>
    <row r="47" spans="1:11" ht="12.75">
      <c r="A47" s="2" t="s">
        <v>57</v>
      </c>
      <c r="D47" s="25"/>
      <c r="F47" s="55">
        <v>686842.18</v>
      </c>
      <c r="G47" s="49">
        <v>685950</v>
      </c>
      <c r="H47" s="79">
        <v>706900</v>
      </c>
      <c r="I47" s="49">
        <v>706900</v>
      </c>
      <c r="J47" s="61">
        <v>706900</v>
      </c>
      <c r="K47" s="55">
        <v>706900</v>
      </c>
    </row>
    <row r="48" spans="1:11" ht="12.75">
      <c r="A48" s="2" t="s">
        <v>24</v>
      </c>
      <c r="D48" s="25"/>
      <c r="F48" s="55">
        <v>111748</v>
      </c>
      <c r="G48" s="49">
        <v>108500</v>
      </c>
      <c r="H48" s="79">
        <v>113000</v>
      </c>
      <c r="I48" s="45">
        <v>113000</v>
      </c>
      <c r="J48" s="55">
        <v>113000</v>
      </c>
      <c r="K48" s="55">
        <v>113000</v>
      </c>
    </row>
    <row r="49" spans="1:11" ht="12.75">
      <c r="A49" s="7" t="s">
        <v>31</v>
      </c>
      <c r="D49" s="25"/>
      <c r="F49" s="55">
        <v>78812.53</v>
      </c>
      <c r="G49" s="49">
        <v>80500</v>
      </c>
      <c r="H49" s="79">
        <v>80500</v>
      </c>
      <c r="I49" s="45">
        <v>80500</v>
      </c>
      <c r="J49" s="55">
        <v>80500</v>
      </c>
      <c r="K49" s="55">
        <v>80500</v>
      </c>
    </row>
    <row r="50" spans="1:11" ht="12.75">
      <c r="A50" s="7" t="s">
        <v>44</v>
      </c>
      <c r="D50" s="25"/>
      <c r="F50" s="55">
        <v>6836.1</v>
      </c>
      <c r="G50" s="49">
        <v>6800</v>
      </c>
      <c r="H50" s="79">
        <v>9500</v>
      </c>
      <c r="I50" s="45">
        <v>9500</v>
      </c>
      <c r="J50" s="55">
        <v>9500</v>
      </c>
      <c r="K50" s="55">
        <v>9500</v>
      </c>
    </row>
    <row r="51" spans="1:11" ht="12.75">
      <c r="A51" s="7" t="s">
        <v>70</v>
      </c>
      <c r="D51" s="25"/>
      <c r="F51" s="55">
        <v>189996</v>
      </c>
      <c r="G51" s="49">
        <v>190000</v>
      </c>
      <c r="H51" s="79">
        <v>190000</v>
      </c>
      <c r="I51" s="45">
        <v>190000</v>
      </c>
      <c r="J51" s="55">
        <v>190000</v>
      </c>
      <c r="K51" s="55">
        <v>190000</v>
      </c>
    </row>
    <row r="52" spans="1:11" ht="12.75">
      <c r="A52" s="7" t="s">
        <v>78</v>
      </c>
      <c r="D52" s="25"/>
      <c r="F52" s="56"/>
      <c r="G52" s="50">
        <v>10500</v>
      </c>
      <c r="H52" s="80">
        <v>10500</v>
      </c>
      <c r="I52" s="50">
        <v>10500</v>
      </c>
      <c r="J52" s="52">
        <v>10500</v>
      </c>
      <c r="K52" s="56">
        <v>10500</v>
      </c>
    </row>
    <row r="53" spans="4:11" ht="12.75">
      <c r="D53" s="25"/>
      <c r="F53" s="57">
        <f aca="true" t="shared" si="2" ref="F53:K53">SUM(F32:F52)</f>
        <v>1293212.6300000001</v>
      </c>
      <c r="G53" s="62">
        <f t="shared" si="2"/>
        <v>1240250</v>
      </c>
      <c r="H53" s="98">
        <f t="shared" si="2"/>
        <v>1291900</v>
      </c>
      <c r="I53" s="62">
        <f t="shared" si="2"/>
        <v>1286900</v>
      </c>
      <c r="J53" s="62">
        <f t="shared" si="2"/>
        <v>1286900</v>
      </c>
      <c r="K53" s="62">
        <f t="shared" si="2"/>
        <v>1251900</v>
      </c>
    </row>
    <row r="54" spans="4:11" ht="12.75">
      <c r="D54" s="15"/>
      <c r="F54" s="55"/>
      <c r="G54" s="107"/>
      <c r="H54" s="87"/>
      <c r="I54" s="95"/>
      <c r="J54" s="95"/>
      <c r="K54" s="55"/>
    </row>
    <row r="55" spans="4:11" ht="12.75">
      <c r="D55" s="25"/>
      <c r="F55" s="55"/>
      <c r="G55" s="61"/>
      <c r="H55" s="69"/>
      <c r="I55" s="55"/>
      <c r="J55" s="55"/>
      <c r="K55" s="55"/>
    </row>
    <row r="56" spans="1:11" ht="12.75">
      <c r="A56" s="4" t="s">
        <v>22</v>
      </c>
      <c r="B56" s="3"/>
      <c r="C56" s="3"/>
      <c r="D56" s="20"/>
      <c r="E56" s="3"/>
      <c r="F56" s="58">
        <v>220062.74</v>
      </c>
      <c r="G56" s="66">
        <v>229000</v>
      </c>
      <c r="H56" s="70">
        <v>225000</v>
      </c>
      <c r="I56" s="58">
        <v>225000</v>
      </c>
      <c r="J56" s="58">
        <v>225000</v>
      </c>
      <c r="K56" s="58">
        <v>225000</v>
      </c>
    </row>
    <row r="57" spans="1:12" ht="12.75">
      <c r="A57" s="5"/>
      <c r="B57" s="5"/>
      <c r="C57" s="5"/>
      <c r="D57" s="19"/>
      <c r="E57" s="5"/>
      <c r="F57" s="54"/>
      <c r="G57" s="107"/>
      <c r="H57" s="87"/>
      <c r="I57" s="101"/>
      <c r="J57" s="101"/>
      <c r="K57" s="111"/>
      <c r="L57" s="59"/>
    </row>
    <row r="58" spans="4:12" ht="12.75">
      <c r="D58" s="19"/>
      <c r="F58" s="55"/>
      <c r="G58" s="107"/>
      <c r="H58" s="87"/>
      <c r="I58" s="95"/>
      <c r="J58" s="95"/>
      <c r="K58" s="111"/>
      <c r="L58" s="59"/>
    </row>
    <row r="59" spans="1:12" ht="12.75">
      <c r="A59" s="4" t="s">
        <v>23</v>
      </c>
      <c r="B59" s="3"/>
      <c r="C59" s="3"/>
      <c r="D59" s="12"/>
      <c r="E59" s="3"/>
      <c r="F59" s="56"/>
      <c r="G59" s="121"/>
      <c r="H59" s="99"/>
      <c r="I59" s="100"/>
      <c r="J59" s="100"/>
      <c r="K59" s="111"/>
      <c r="L59" s="59"/>
    </row>
    <row r="60" spans="1:11" ht="12.75">
      <c r="A60" s="2" t="s">
        <v>26</v>
      </c>
      <c r="D60" s="25"/>
      <c r="F60" s="54">
        <v>1429.13</v>
      </c>
      <c r="G60" s="61">
        <v>1500</v>
      </c>
      <c r="H60" s="69">
        <v>1500</v>
      </c>
      <c r="I60" s="55">
        <v>1500</v>
      </c>
      <c r="J60" s="55">
        <v>1500</v>
      </c>
      <c r="K60" s="54">
        <v>1500</v>
      </c>
    </row>
    <row r="61" spans="1:11" ht="12.75">
      <c r="A61" s="7" t="s">
        <v>25</v>
      </c>
      <c r="D61" s="25"/>
      <c r="F61" s="55">
        <v>10570.52</v>
      </c>
      <c r="G61" s="61">
        <v>10700</v>
      </c>
      <c r="H61" s="69">
        <v>10700</v>
      </c>
      <c r="I61" s="55">
        <v>10700</v>
      </c>
      <c r="J61" s="55">
        <v>10700</v>
      </c>
      <c r="K61" s="55">
        <v>10700</v>
      </c>
    </row>
    <row r="62" spans="1:11" ht="12.75">
      <c r="A62" s="153" t="s">
        <v>111</v>
      </c>
      <c r="D62" s="25"/>
      <c r="F62" s="55">
        <v>12456.81</v>
      </c>
      <c r="G62" s="61"/>
      <c r="H62" s="69">
        <v>12500</v>
      </c>
      <c r="I62" s="55">
        <v>12500</v>
      </c>
      <c r="J62" s="55">
        <v>12500</v>
      </c>
      <c r="K62" s="55">
        <v>12500</v>
      </c>
    </row>
    <row r="63" spans="1:11" ht="12.75">
      <c r="A63" s="7" t="s">
        <v>84</v>
      </c>
      <c r="D63" s="25"/>
      <c r="F63" s="55">
        <v>2478.68</v>
      </c>
      <c r="G63" s="52">
        <v>3000</v>
      </c>
      <c r="H63" s="67">
        <v>3000</v>
      </c>
      <c r="I63" s="56">
        <v>3000</v>
      </c>
      <c r="J63" s="56">
        <v>3000</v>
      </c>
      <c r="K63" s="56">
        <v>3000</v>
      </c>
    </row>
    <row r="64" spans="4:11" ht="12.75">
      <c r="D64" s="15"/>
      <c r="F64" s="122">
        <f aca="true" t="shared" si="3" ref="F64:K64">SUM(F60:F63)</f>
        <v>26935.14</v>
      </c>
      <c r="G64" s="65">
        <f t="shared" si="3"/>
        <v>15200</v>
      </c>
      <c r="H64" s="96">
        <f t="shared" si="3"/>
        <v>27700</v>
      </c>
      <c r="I64" s="65">
        <f t="shared" si="3"/>
        <v>27700</v>
      </c>
      <c r="J64" s="65">
        <f t="shared" si="3"/>
        <v>27700</v>
      </c>
      <c r="K64" s="65">
        <f t="shared" si="3"/>
        <v>27700</v>
      </c>
    </row>
    <row r="65" spans="1:11" ht="12.75">
      <c r="A65" s="11"/>
      <c r="D65" s="25"/>
      <c r="F65" s="55"/>
      <c r="G65" s="107"/>
      <c r="H65" s="87"/>
      <c r="I65" s="95"/>
      <c r="J65" s="95"/>
      <c r="K65" s="55"/>
    </row>
    <row r="66" spans="1:11" ht="12.75">
      <c r="A66" s="4" t="s">
        <v>85</v>
      </c>
      <c r="B66" s="4"/>
      <c r="C66" s="4"/>
      <c r="D66" s="28"/>
      <c r="F66" s="56"/>
      <c r="G66" s="121"/>
      <c r="H66" s="99"/>
      <c r="I66" s="100"/>
      <c r="J66" s="100"/>
      <c r="K66" s="55"/>
    </row>
    <row r="67" spans="4:12" ht="12.75">
      <c r="D67" s="30"/>
      <c r="E67" s="4"/>
      <c r="F67" s="47">
        <f aca="true" t="shared" si="4" ref="F67:K67">SUM(F53,F56,F64)</f>
        <v>1540210.51</v>
      </c>
      <c r="G67" s="47">
        <f t="shared" si="4"/>
        <v>1484450</v>
      </c>
      <c r="H67" s="98">
        <f t="shared" si="4"/>
        <v>1544600</v>
      </c>
      <c r="I67" s="47">
        <f t="shared" si="4"/>
        <v>1539600</v>
      </c>
      <c r="J67" s="62">
        <f t="shared" si="4"/>
        <v>1539600</v>
      </c>
      <c r="K67" s="47">
        <f t="shared" si="4"/>
        <v>1504600</v>
      </c>
      <c r="L67" s="59"/>
    </row>
    <row r="68" spans="4:11" ht="12.75">
      <c r="D68" s="30"/>
      <c r="E68" s="32"/>
      <c r="F68" s="57"/>
      <c r="G68" s="51"/>
      <c r="H68" s="96"/>
      <c r="I68" s="51"/>
      <c r="J68" s="65"/>
      <c r="K68" s="55"/>
    </row>
    <row r="69" spans="1:11" ht="12.75">
      <c r="A69" s="4" t="s">
        <v>98</v>
      </c>
      <c r="B69" s="3"/>
      <c r="C69" s="3"/>
      <c r="D69" s="123"/>
      <c r="E69" s="4"/>
      <c r="F69" s="58">
        <v>21522.37</v>
      </c>
      <c r="G69" s="84">
        <v>14000</v>
      </c>
      <c r="H69" s="70">
        <v>6200</v>
      </c>
      <c r="I69" s="84">
        <v>5800</v>
      </c>
      <c r="J69" s="66">
        <v>5400</v>
      </c>
      <c r="K69" s="58">
        <v>4900</v>
      </c>
    </row>
    <row r="70" spans="4:11" ht="12.75">
      <c r="D70" s="30"/>
      <c r="E70" s="32"/>
      <c r="F70" s="57"/>
      <c r="G70" s="51"/>
      <c r="H70" s="96"/>
      <c r="I70" s="51"/>
      <c r="J70" s="65"/>
      <c r="K70" s="55"/>
    </row>
    <row r="71" spans="4:11" ht="12.75">
      <c r="D71" s="30"/>
      <c r="F71" s="55"/>
      <c r="G71" s="107"/>
      <c r="H71" s="77"/>
      <c r="I71" s="59"/>
      <c r="J71" s="59"/>
      <c r="K71" s="55"/>
    </row>
    <row r="72" spans="4:11" ht="13.5" thickBot="1">
      <c r="D72" s="30"/>
      <c r="F72" s="68">
        <f>SUM(F53,F56,F64,F69)</f>
        <v>1561732.8800000001</v>
      </c>
      <c r="G72" s="68">
        <f>SUM(G67:G71)</f>
        <v>1498450</v>
      </c>
      <c r="H72" s="68">
        <f>SUM(H67:H71)</f>
        <v>1550800</v>
      </c>
      <c r="I72" s="68">
        <f>SUM(I67:I71)</f>
        <v>1545400</v>
      </c>
      <c r="J72" s="68">
        <f>SUM(J67:J71)</f>
        <v>1545000</v>
      </c>
      <c r="K72" s="68">
        <f>SUM(K67:K71)</f>
        <v>1509500</v>
      </c>
    </row>
    <row r="73" spans="4:12" ht="13.5" thickTop="1">
      <c r="D73" s="30"/>
      <c r="F73" s="55"/>
      <c r="G73" s="107"/>
      <c r="H73" s="59"/>
      <c r="I73" s="59"/>
      <c r="J73" s="59"/>
      <c r="K73" s="45"/>
      <c r="L73" s="59"/>
    </row>
    <row r="74" spans="4:12" ht="12.75">
      <c r="D74" s="30"/>
      <c r="F74" s="55"/>
      <c r="G74" s="107"/>
      <c r="H74" s="59"/>
      <c r="I74" s="59"/>
      <c r="J74" s="59"/>
      <c r="K74" s="45"/>
      <c r="L74" s="59"/>
    </row>
    <row r="75" spans="1:12" ht="13.5" thickBot="1">
      <c r="A75" s="4" t="s">
        <v>63</v>
      </c>
      <c r="B75" s="3"/>
      <c r="C75" s="3"/>
      <c r="D75" s="28"/>
      <c r="F75" s="89">
        <f aca="true" t="shared" si="5" ref="F75:K75">SUM(F23-F72)</f>
        <v>11524.489999999758</v>
      </c>
      <c r="G75" s="88">
        <f t="shared" si="5"/>
        <v>87050</v>
      </c>
      <c r="H75" s="88">
        <f t="shared" si="5"/>
        <v>73700</v>
      </c>
      <c r="I75" s="88">
        <f t="shared" si="5"/>
        <v>82100</v>
      </c>
      <c r="J75" s="88">
        <f t="shared" si="5"/>
        <v>82500</v>
      </c>
      <c r="K75" s="89">
        <f t="shared" si="5"/>
        <v>118000</v>
      </c>
      <c r="L75" s="59"/>
    </row>
    <row r="76" spans="5:11" ht="13.5" thickTop="1">
      <c r="E76" s="3"/>
      <c r="F76" s="91"/>
      <c r="K76" s="111"/>
    </row>
    <row r="77" ht="12.75">
      <c r="F77" s="111"/>
    </row>
    <row r="78" spans="1:11" ht="12.75">
      <c r="A78" s="9" t="s">
        <v>82</v>
      </c>
      <c r="D78" s="25"/>
      <c r="F78" s="54">
        <v>135677.01</v>
      </c>
      <c r="G78" s="64">
        <v>130000</v>
      </c>
      <c r="H78" s="54">
        <v>135000</v>
      </c>
      <c r="I78" s="54">
        <v>135000</v>
      </c>
      <c r="J78" s="54">
        <v>135000</v>
      </c>
      <c r="K78" s="54">
        <v>135000</v>
      </c>
    </row>
    <row r="79" spans="1:11" ht="12.75">
      <c r="A79" s="97" t="s">
        <v>83</v>
      </c>
      <c r="D79" s="25"/>
      <c r="F79" s="55"/>
      <c r="G79" s="107"/>
      <c r="H79" s="95"/>
      <c r="I79" s="95"/>
      <c r="J79" s="95"/>
      <c r="K79" s="95"/>
    </row>
    <row r="80" spans="6:11" ht="12.75">
      <c r="F80" s="95"/>
      <c r="G80" s="107"/>
      <c r="H80" s="95"/>
      <c r="I80" s="95"/>
      <c r="J80" s="95"/>
      <c r="K80" s="95"/>
    </row>
    <row r="81" spans="6:11" ht="13.5" thickBot="1">
      <c r="F81" s="89">
        <f aca="true" t="shared" si="6" ref="F81:K81">SUM(F75-F78)</f>
        <v>-124152.52000000025</v>
      </c>
      <c r="G81" s="89">
        <f t="shared" si="6"/>
        <v>-42950</v>
      </c>
      <c r="H81" s="89">
        <f t="shared" si="6"/>
        <v>-61300</v>
      </c>
      <c r="I81" s="89">
        <f t="shared" si="6"/>
        <v>-52900</v>
      </c>
      <c r="J81" s="89">
        <f t="shared" si="6"/>
        <v>-52500</v>
      </c>
      <c r="K81" s="89">
        <f t="shared" si="6"/>
        <v>-17000</v>
      </c>
    </row>
    <row r="82" ht="13.5" thickTop="1"/>
  </sheetData>
  <sheetProtection/>
  <printOptions/>
  <pageMargins left="0.7" right="0.7" top="0.787401575" bottom="0.787401575" header="0.3" footer="0.3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K36" sqref="K36"/>
    </sheetView>
  </sheetViews>
  <sheetFormatPr defaultColWidth="11.421875" defaultRowHeight="12.75"/>
  <cols>
    <col min="3" max="3" width="10.421875" style="0" customWidth="1"/>
    <col min="4" max="4" width="11.421875" style="0" hidden="1" customWidth="1"/>
    <col min="5" max="5" width="4.421875" style="0" customWidth="1"/>
    <col min="6" max="6" width="12.7109375" style="0" customWidth="1"/>
    <col min="7" max="7" width="11.421875" style="41" customWidth="1"/>
  </cols>
  <sheetData>
    <row r="1" ht="12.75">
      <c r="A1" s="9" t="s">
        <v>90</v>
      </c>
    </row>
    <row r="2" ht="12.75">
      <c r="A2" s="9" t="s">
        <v>89</v>
      </c>
    </row>
    <row r="3" ht="13.5" thickBot="1">
      <c r="A3" s="1"/>
    </row>
    <row r="4" spans="4:11" ht="12.75">
      <c r="D4" s="21"/>
      <c r="E4" s="10"/>
      <c r="F4" s="72" t="s">
        <v>94</v>
      </c>
      <c r="G4" s="42" t="s">
        <v>69</v>
      </c>
      <c r="H4" s="124" t="s">
        <v>68</v>
      </c>
      <c r="I4" s="72" t="s">
        <v>68</v>
      </c>
      <c r="J4" s="72" t="s">
        <v>68</v>
      </c>
      <c r="K4" s="72" t="s">
        <v>68</v>
      </c>
    </row>
    <row r="5" spans="4:11" ht="12.75">
      <c r="D5" s="21"/>
      <c r="E5" s="10"/>
      <c r="F5" s="81">
        <v>2016</v>
      </c>
      <c r="G5" s="71">
        <v>2017</v>
      </c>
      <c r="H5" s="125">
        <v>2018</v>
      </c>
      <c r="I5" s="81">
        <v>2019</v>
      </c>
      <c r="J5" s="81">
        <v>2020</v>
      </c>
      <c r="K5" s="81">
        <v>2021</v>
      </c>
    </row>
    <row r="6" spans="1:11" ht="13.5" thickBot="1">
      <c r="A6" s="34" t="s">
        <v>42</v>
      </c>
      <c r="B6" s="33"/>
      <c r="C6" s="33"/>
      <c r="D6" s="35"/>
      <c r="E6" s="36"/>
      <c r="F6" s="73"/>
      <c r="G6" s="44" t="s">
        <v>34</v>
      </c>
      <c r="H6" s="126" t="s">
        <v>34</v>
      </c>
      <c r="I6" s="73" t="s">
        <v>34</v>
      </c>
      <c r="J6" s="73" t="s">
        <v>34</v>
      </c>
      <c r="K6" s="73" t="s">
        <v>34</v>
      </c>
    </row>
    <row r="7" spans="1:11" ht="12.75">
      <c r="A7" s="1" t="s">
        <v>59</v>
      </c>
      <c r="D7" s="24"/>
      <c r="F7" s="55"/>
      <c r="G7" s="61"/>
      <c r="H7" s="127"/>
      <c r="I7" s="55"/>
      <c r="J7" s="55"/>
      <c r="K7" s="95"/>
    </row>
    <row r="8" spans="1:11" ht="12.75">
      <c r="A8" s="2" t="s">
        <v>4</v>
      </c>
      <c r="C8" s="10"/>
      <c r="D8" s="24"/>
      <c r="F8" s="55">
        <v>53047.28</v>
      </c>
      <c r="G8" s="61">
        <v>50000</v>
      </c>
      <c r="H8" s="127">
        <v>50000</v>
      </c>
      <c r="I8" s="61">
        <v>50000</v>
      </c>
      <c r="J8" s="61">
        <v>50000</v>
      </c>
      <c r="K8" s="61">
        <v>50000</v>
      </c>
    </row>
    <row r="9" spans="4:11" ht="12.75">
      <c r="D9" s="24"/>
      <c r="F9" s="56"/>
      <c r="G9" s="52"/>
      <c r="H9" s="128"/>
      <c r="I9" s="56"/>
      <c r="J9" s="56"/>
      <c r="K9" s="100"/>
    </row>
    <row r="10" spans="4:11" ht="12.75">
      <c r="D10" s="23"/>
      <c r="F10" s="65">
        <f aca="true" t="shared" si="0" ref="F10:K10">SUM(F7:F9)</f>
        <v>53047.28</v>
      </c>
      <c r="G10" s="65">
        <f t="shared" si="0"/>
        <v>50000</v>
      </c>
      <c r="H10" s="129">
        <f t="shared" si="0"/>
        <v>50000</v>
      </c>
      <c r="I10" s="65">
        <f t="shared" si="0"/>
        <v>50000</v>
      </c>
      <c r="J10" s="65">
        <f t="shared" si="0"/>
        <v>50000</v>
      </c>
      <c r="K10" s="65">
        <f t="shared" si="0"/>
        <v>50000</v>
      </c>
    </row>
    <row r="11" spans="1:11" ht="12.75">
      <c r="A11" s="1" t="s">
        <v>47</v>
      </c>
      <c r="D11" s="29"/>
      <c r="F11" s="55"/>
      <c r="G11" s="61"/>
      <c r="H11" s="127"/>
      <c r="I11" s="55"/>
      <c r="J11" s="55"/>
      <c r="K11" s="95"/>
    </row>
    <row r="12" spans="1:11" ht="12.75">
      <c r="A12" s="27" t="s">
        <v>87</v>
      </c>
      <c r="D12" s="23"/>
      <c r="F12" s="55">
        <v>100000</v>
      </c>
      <c r="G12" s="61">
        <v>0</v>
      </c>
      <c r="H12" s="127">
        <v>0</v>
      </c>
      <c r="I12" s="61">
        <v>0</v>
      </c>
      <c r="J12" s="61">
        <v>0</v>
      </c>
      <c r="K12" s="95">
        <v>0</v>
      </c>
    </row>
    <row r="13" spans="1:11" ht="12.75">
      <c r="A13" s="27" t="s">
        <v>88</v>
      </c>
      <c r="D13" s="23"/>
      <c r="F13" s="55">
        <v>457.7</v>
      </c>
      <c r="G13" s="61">
        <v>100</v>
      </c>
      <c r="H13" s="127">
        <v>100</v>
      </c>
      <c r="I13" s="61">
        <v>100</v>
      </c>
      <c r="J13" s="61">
        <v>100</v>
      </c>
      <c r="K13" s="95">
        <v>100</v>
      </c>
    </row>
    <row r="14" spans="4:11" ht="12.75">
      <c r="D14" s="24"/>
      <c r="F14" s="55"/>
      <c r="G14" s="65"/>
      <c r="H14" s="129"/>
      <c r="I14" s="65"/>
      <c r="J14" s="65"/>
      <c r="K14" s="95"/>
    </row>
    <row r="15" spans="4:11" ht="12.75">
      <c r="D15" s="24"/>
      <c r="F15" s="55"/>
      <c r="G15" s="52"/>
      <c r="H15" s="128"/>
      <c r="I15" s="56"/>
      <c r="J15" s="56"/>
      <c r="K15" s="95"/>
    </row>
    <row r="16" spans="1:11" ht="13.5" thickBot="1">
      <c r="A16" s="32" t="s">
        <v>40</v>
      </c>
      <c r="B16" s="5"/>
      <c r="C16" s="5"/>
      <c r="D16" s="22"/>
      <c r="E16" s="5"/>
      <c r="F16" s="63">
        <f aca="true" t="shared" si="1" ref="F16:K16">SUM(F10:F14)</f>
        <v>153504.98</v>
      </c>
      <c r="G16" s="63">
        <f t="shared" si="1"/>
        <v>50100</v>
      </c>
      <c r="H16" s="130">
        <f t="shared" si="1"/>
        <v>50100</v>
      </c>
      <c r="I16" s="68">
        <f t="shared" si="1"/>
        <v>50100</v>
      </c>
      <c r="J16" s="68">
        <f t="shared" si="1"/>
        <v>50100</v>
      </c>
      <c r="K16" s="68">
        <f t="shared" si="1"/>
        <v>50100</v>
      </c>
    </row>
    <row r="17" ht="13.5" thickTop="1">
      <c r="D17" s="17"/>
    </row>
    <row r="18" ht="12.75">
      <c r="D18" s="17"/>
    </row>
    <row r="19" ht="13.5" thickBot="1">
      <c r="D19" s="17"/>
    </row>
    <row r="20" spans="4:11" ht="12.75">
      <c r="D20" s="19"/>
      <c r="F20" s="72" t="s">
        <v>94</v>
      </c>
      <c r="G20" s="42" t="s">
        <v>68</v>
      </c>
      <c r="H20" s="124" t="s">
        <v>68</v>
      </c>
      <c r="I20" s="72" t="s">
        <v>68</v>
      </c>
      <c r="J20" s="72" t="s">
        <v>68</v>
      </c>
      <c r="K20" s="72" t="s">
        <v>68</v>
      </c>
    </row>
    <row r="21" spans="1:11" ht="12.75">
      <c r="A21" s="8" t="s">
        <v>35</v>
      </c>
      <c r="D21" s="19"/>
      <c r="F21" s="81">
        <v>2016</v>
      </c>
      <c r="G21" s="43">
        <v>2017</v>
      </c>
      <c r="H21" s="125">
        <v>2018</v>
      </c>
      <c r="I21" s="81">
        <v>2019</v>
      </c>
      <c r="J21" s="81">
        <v>2020</v>
      </c>
      <c r="K21" s="81">
        <v>2021</v>
      </c>
    </row>
    <row r="22" spans="1:11" ht="13.5" thickBot="1">
      <c r="A22" s="4" t="s">
        <v>60</v>
      </c>
      <c r="B22" s="3"/>
      <c r="C22" s="3"/>
      <c r="D22" s="12"/>
      <c r="E22" s="3"/>
      <c r="F22" s="73"/>
      <c r="G22" s="44" t="s">
        <v>34</v>
      </c>
      <c r="H22" s="126" t="s">
        <v>34</v>
      </c>
      <c r="I22" s="81" t="s">
        <v>34</v>
      </c>
      <c r="J22" s="73" t="s">
        <v>34</v>
      </c>
      <c r="K22" s="73" t="s">
        <v>34</v>
      </c>
    </row>
    <row r="23" spans="1:11" ht="12.75">
      <c r="A23" s="2"/>
      <c r="D23" s="25"/>
      <c r="F23" s="95"/>
      <c r="G23" s="65"/>
      <c r="H23" s="131"/>
      <c r="I23" s="62"/>
      <c r="J23" s="51"/>
      <c r="K23" s="95"/>
    </row>
    <row r="24" spans="1:11" ht="12.75">
      <c r="A24" s="1" t="s">
        <v>62</v>
      </c>
      <c r="D24" s="25"/>
      <c r="F24" s="55">
        <v>0</v>
      </c>
      <c r="G24" s="61">
        <v>0</v>
      </c>
      <c r="H24" s="132">
        <v>0</v>
      </c>
      <c r="I24" s="55">
        <v>0</v>
      </c>
      <c r="J24" s="45">
        <v>0</v>
      </c>
      <c r="K24" s="55">
        <v>0</v>
      </c>
    </row>
    <row r="25" spans="4:11" ht="12" customHeight="1">
      <c r="D25" s="15"/>
      <c r="F25" s="95"/>
      <c r="G25" s="107"/>
      <c r="H25" s="133"/>
      <c r="I25" s="95"/>
      <c r="J25" s="59"/>
      <c r="K25" s="55"/>
    </row>
    <row r="26" spans="1:11" ht="12.75">
      <c r="A26" s="4" t="s">
        <v>23</v>
      </c>
      <c r="B26" s="3"/>
      <c r="C26" s="3"/>
      <c r="D26" s="12"/>
      <c r="E26" s="3"/>
      <c r="F26" s="100"/>
      <c r="G26" s="121"/>
      <c r="H26" s="145"/>
      <c r="I26" s="100"/>
      <c r="J26" s="139"/>
      <c r="K26" s="56"/>
    </row>
    <row r="27" spans="1:11" ht="12.75">
      <c r="A27" s="2" t="s">
        <v>52</v>
      </c>
      <c r="D27" s="25"/>
      <c r="F27" s="55">
        <v>69000</v>
      </c>
      <c r="G27" s="61">
        <v>69000</v>
      </c>
      <c r="H27" s="132">
        <v>75000</v>
      </c>
      <c r="I27" s="55">
        <v>75000</v>
      </c>
      <c r="J27" s="45">
        <v>75000</v>
      </c>
      <c r="K27" s="55">
        <v>75000</v>
      </c>
    </row>
    <row r="28" spans="1:11" ht="12.75">
      <c r="A28" s="2" t="s">
        <v>28</v>
      </c>
      <c r="D28" s="25"/>
      <c r="F28" s="55">
        <v>11122.1</v>
      </c>
      <c r="G28" s="61">
        <v>9000</v>
      </c>
      <c r="H28" s="132">
        <v>9000</v>
      </c>
      <c r="I28" s="55">
        <v>9000</v>
      </c>
      <c r="J28" s="45">
        <v>9000</v>
      </c>
      <c r="K28" s="55">
        <v>9000</v>
      </c>
    </row>
    <row r="29" spans="1:11" ht="12.75">
      <c r="A29" s="161" t="s">
        <v>112</v>
      </c>
      <c r="D29" s="25"/>
      <c r="F29" s="55">
        <v>1453.9</v>
      </c>
      <c r="G29" s="61"/>
      <c r="H29" s="132">
        <v>1500</v>
      </c>
      <c r="I29" s="55">
        <v>1500</v>
      </c>
      <c r="J29" s="45">
        <v>1500</v>
      </c>
      <c r="K29" s="55">
        <v>1500</v>
      </c>
    </row>
    <row r="30" spans="1:11" ht="12.75">
      <c r="A30" s="2" t="s">
        <v>54</v>
      </c>
      <c r="D30" s="25"/>
      <c r="F30" s="55">
        <v>643.9</v>
      </c>
      <c r="G30" s="61">
        <v>600</v>
      </c>
      <c r="H30" s="132">
        <v>1200</v>
      </c>
      <c r="I30" s="55">
        <v>1200</v>
      </c>
      <c r="J30" s="45">
        <v>1200</v>
      </c>
      <c r="K30" s="55">
        <v>1200</v>
      </c>
    </row>
    <row r="31" spans="1:11" ht="12.75">
      <c r="A31" s="27" t="s">
        <v>84</v>
      </c>
      <c r="D31" s="25"/>
      <c r="F31" s="55">
        <v>99.5</v>
      </c>
      <c r="G31" s="61">
        <v>100</v>
      </c>
      <c r="H31" s="132">
        <v>100</v>
      </c>
      <c r="I31" s="55">
        <v>100</v>
      </c>
      <c r="J31" s="45">
        <v>100</v>
      </c>
      <c r="K31" s="55">
        <v>100</v>
      </c>
    </row>
    <row r="32" spans="1:11" ht="12.75">
      <c r="A32" s="7" t="s">
        <v>86</v>
      </c>
      <c r="D32" s="25"/>
      <c r="F32" s="56">
        <v>720</v>
      </c>
      <c r="G32" s="52">
        <v>720</v>
      </c>
      <c r="H32" s="134">
        <v>720</v>
      </c>
      <c r="I32" s="56">
        <v>720</v>
      </c>
      <c r="J32" s="40">
        <v>720</v>
      </c>
      <c r="K32" s="56">
        <v>720</v>
      </c>
    </row>
    <row r="33" spans="4:11" ht="12.75">
      <c r="D33" s="15"/>
      <c r="F33" s="65">
        <f aca="true" t="shared" si="2" ref="F33:K33">SUM(F27:F32)</f>
        <v>83039.4</v>
      </c>
      <c r="G33" s="65">
        <f t="shared" si="2"/>
        <v>79420</v>
      </c>
      <c r="H33" s="135">
        <f t="shared" si="2"/>
        <v>87520</v>
      </c>
      <c r="I33" s="103">
        <f t="shared" si="2"/>
        <v>87520</v>
      </c>
      <c r="J33" s="138">
        <f t="shared" si="2"/>
        <v>87520</v>
      </c>
      <c r="K33" s="103">
        <f t="shared" si="2"/>
        <v>87520</v>
      </c>
    </row>
    <row r="34" spans="4:11" ht="12.75">
      <c r="D34" s="25"/>
      <c r="F34" s="55"/>
      <c r="G34" s="107"/>
      <c r="H34" s="133"/>
      <c r="I34" s="95"/>
      <c r="J34" s="59"/>
      <c r="K34" s="55"/>
    </row>
    <row r="35" spans="1:11" ht="12.75">
      <c r="A35" s="6" t="s">
        <v>36</v>
      </c>
      <c r="B35" s="3"/>
      <c r="C35" s="3"/>
      <c r="D35" s="20"/>
      <c r="E35" s="3"/>
      <c r="F35" s="56">
        <v>7071.92</v>
      </c>
      <c r="G35" s="66">
        <v>7200</v>
      </c>
      <c r="H35" s="136">
        <v>7000</v>
      </c>
      <c r="I35" s="58">
        <v>6800</v>
      </c>
      <c r="J35" s="85">
        <v>6600</v>
      </c>
      <c r="K35" s="58">
        <v>6400</v>
      </c>
    </row>
    <row r="36" spans="4:11" ht="12.75">
      <c r="D36" s="25"/>
      <c r="F36" s="95"/>
      <c r="G36" s="107"/>
      <c r="H36" s="133"/>
      <c r="I36" s="95"/>
      <c r="J36" s="59"/>
      <c r="K36" s="55"/>
    </row>
    <row r="37" spans="1:11" ht="12.75">
      <c r="A37" s="11"/>
      <c r="D37" s="25"/>
      <c r="F37" s="95"/>
      <c r="G37" s="121"/>
      <c r="H37" s="133"/>
      <c r="I37" s="100"/>
      <c r="J37" s="139"/>
      <c r="K37" s="55"/>
    </row>
    <row r="38" spans="1:11" ht="13.5" thickBot="1">
      <c r="A38" s="4" t="s">
        <v>33</v>
      </c>
      <c r="B38" s="4"/>
      <c r="C38" s="4"/>
      <c r="D38" s="28"/>
      <c r="E38" s="4"/>
      <c r="F38" s="137">
        <f aca="true" t="shared" si="3" ref="F38:K38">SUM(F33:F35)</f>
        <v>90111.31999999999</v>
      </c>
      <c r="G38" s="137">
        <f t="shared" si="3"/>
        <v>86620</v>
      </c>
      <c r="H38" s="137">
        <f t="shared" si="3"/>
        <v>94520</v>
      </c>
      <c r="I38" s="137">
        <f t="shared" si="3"/>
        <v>94320</v>
      </c>
      <c r="J38" s="137">
        <f t="shared" si="3"/>
        <v>94120</v>
      </c>
      <c r="K38" s="137">
        <f t="shared" si="3"/>
        <v>93920</v>
      </c>
    </row>
    <row r="39" spans="4:11" ht="13.5" thickTop="1">
      <c r="D39" s="30"/>
      <c r="F39" s="95"/>
      <c r="G39" s="107"/>
      <c r="H39" s="59"/>
      <c r="I39" s="59"/>
      <c r="J39" s="59"/>
      <c r="K39" s="55"/>
    </row>
    <row r="40" spans="4:11" ht="12.75">
      <c r="D40" s="30"/>
      <c r="F40" s="95"/>
      <c r="G40" s="107"/>
      <c r="H40" s="59"/>
      <c r="I40" s="59"/>
      <c r="J40" s="59"/>
      <c r="K40" s="55"/>
    </row>
    <row r="41" spans="1:11" ht="13.5" thickBot="1">
      <c r="A41" s="4" t="s">
        <v>63</v>
      </c>
      <c r="B41" s="3"/>
      <c r="C41" s="3"/>
      <c r="D41" s="28"/>
      <c r="E41" s="3"/>
      <c r="F41" s="102">
        <f aca="true" t="shared" si="4" ref="F41:K41">SUM(F16-F38)</f>
        <v>63393.66000000002</v>
      </c>
      <c r="G41" s="102">
        <f t="shared" si="4"/>
        <v>-36520</v>
      </c>
      <c r="H41" s="102">
        <f t="shared" si="4"/>
        <v>-44420</v>
      </c>
      <c r="I41" s="102">
        <f t="shared" si="4"/>
        <v>-44220</v>
      </c>
      <c r="J41" s="102">
        <f t="shared" si="4"/>
        <v>-44020</v>
      </c>
      <c r="K41" s="102">
        <f t="shared" si="4"/>
        <v>-43820</v>
      </c>
    </row>
    <row r="42" ht="13.5" thickTop="1"/>
  </sheetData>
  <sheetProtection/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27" sqref="E27"/>
    </sheetView>
  </sheetViews>
  <sheetFormatPr defaultColWidth="11.421875" defaultRowHeight="12.75"/>
  <cols>
    <col min="3" max="3" width="6.00390625" style="0" customWidth="1"/>
    <col min="4" max="5" width="11.7109375" style="0" bestFit="1" customWidth="1"/>
    <col min="6" max="7" width="12.28125" style="0" bestFit="1" customWidth="1"/>
  </cols>
  <sheetData>
    <row r="1" spans="1:12" ht="12.75">
      <c r="A1" t="s">
        <v>102</v>
      </c>
      <c r="D1">
        <v>2017</v>
      </c>
      <c r="E1">
        <v>2018</v>
      </c>
      <c r="F1">
        <v>2019</v>
      </c>
      <c r="G1">
        <v>2020</v>
      </c>
      <c r="H1">
        <v>2021</v>
      </c>
      <c r="I1">
        <v>2022</v>
      </c>
      <c r="L1" s="9" t="s">
        <v>121</v>
      </c>
    </row>
    <row r="2" spans="4:15" ht="12.75">
      <c r="D2" s="111">
        <v>1325000</v>
      </c>
      <c r="E2" s="111">
        <v>1325000</v>
      </c>
      <c r="F2" s="111">
        <v>1330000</v>
      </c>
      <c r="G2" s="111">
        <v>1330000</v>
      </c>
      <c r="L2" s="210">
        <v>2019</v>
      </c>
      <c r="M2" s="210">
        <v>2020</v>
      </c>
      <c r="N2" s="210">
        <v>2021</v>
      </c>
      <c r="O2" s="210">
        <v>2022</v>
      </c>
    </row>
    <row r="3" spans="3:15" ht="12.75">
      <c r="C3" s="140">
        <v>0.51</v>
      </c>
      <c r="D3" s="111">
        <v>-675750</v>
      </c>
      <c r="E3" s="111">
        <v>-675750</v>
      </c>
      <c r="F3" s="111">
        <v>-678300</v>
      </c>
      <c r="G3" s="111">
        <v>-678300</v>
      </c>
      <c r="L3" s="111">
        <v>161.4</v>
      </c>
      <c r="M3" s="111">
        <v>138.95</v>
      </c>
      <c r="N3" s="111">
        <v>116.45</v>
      </c>
      <c r="O3" s="111">
        <v>93.86</v>
      </c>
    </row>
    <row r="4" spans="4:15" ht="13.5" thickBot="1">
      <c r="D4" s="141">
        <f>SUM(D2:D3)</f>
        <v>649250</v>
      </c>
      <c r="E4" s="141">
        <f>SUM(E2:E3)</f>
        <v>649250</v>
      </c>
      <c r="F4" s="141">
        <f>SUM(F2:F3)</f>
        <v>651700</v>
      </c>
      <c r="G4" s="141">
        <f>SUM(G2:G3)</f>
        <v>651700</v>
      </c>
      <c r="L4" s="111">
        <v>5079.04</v>
      </c>
      <c r="M4" s="111">
        <v>4672.59</v>
      </c>
      <c r="N4" s="111">
        <v>4262.35</v>
      </c>
      <c r="O4" s="111">
        <v>3848.28</v>
      </c>
    </row>
    <row r="5" spans="4:15" ht="13.5" thickTop="1">
      <c r="D5" s="111"/>
      <c r="E5" s="111"/>
      <c r="F5" s="111"/>
      <c r="G5" s="111"/>
      <c r="L5" s="142">
        <v>816.58</v>
      </c>
      <c r="M5" s="142">
        <v>724.06</v>
      </c>
      <c r="N5" s="142">
        <v>630.96</v>
      </c>
      <c r="O5" s="142">
        <v>537.32</v>
      </c>
    </row>
    <row r="6" spans="3:15" ht="12.75">
      <c r="C6">
        <v>5740</v>
      </c>
      <c r="D6" s="111">
        <v>279200</v>
      </c>
      <c r="E6" s="111">
        <v>279200</v>
      </c>
      <c r="F6" s="111">
        <v>278000</v>
      </c>
      <c r="G6" s="111">
        <v>280600</v>
      </c>
      <c r="L6" s="143">
        <f>SUM(L3:L5)</f>
        <v>6057.0199999999995</v>
      </c>
      <c r="M6" s="143">
        <f>SUM(M3:M5)</f>
        <v>5535.6</v>
      </c>
      <c r="N6" s="143">
        <f>SUM(N3:N5)</f>
        <v>5009.76</v>
      </c>
      <c r="O6" s="143">
        <f>SUM(O3:O5)</f>
        <v>4479.46</v>
      </c>
    </row>
    <row r="7" spans="3:15" ht="12.75">
      <c r="C7">
        <v>5750</v>
      </c>
      <c r="D7" s="111">
        <v>324550</v>
      </c>
      <c r="E7" s="111">
        <v>324550</v>
      </c>
      <c r="F7" s="111">
        <v>326200</v>
      </c>
      <c r="G7" s="111">
        <v>323900</v>
      </c>
      <c r="L7" s="143"/>
      <c r="M7" s="143"/>
      <c r="N7" s="143"/>
      <c r="O7" s="143"/>
    </row>
    <row r="8" spans="3:15" ht="12.75">
      <c r="C8">
        <v>5760</v>
      </c>
      <c r="D8" s="111">
        <v>45500</v>
      </c>
      <c r="E8" s="111">
        <v>45500</v>
      </c>
      <c r="F8" s="111">
        <v>47500</v>
      </c>
      <c r="G8" s="111">
        <v>47200</v>
      </c>
      <c r="L8" s="111">
        <v>1012.09</v>
      </c>
      <c r="M8" s="111">
        <v>938.63</v>
      </c>
      <c r="N8" s="111">
        <v>864.35</v>
      </c>
      <c r="O8" s="111">
        <v>789.22</v>
      </c>
    </row>
    <row r="9" spans="4:15" ht="13.5" thickBot="1">
      <c r="D9" s="141">
        <f>SUM(D6:D8)</f>
        <v>649250</v>
      </c>
      <c r="E9" s="141">
        <f>SUM(E6:E8)</f>
        <v>649250</v>
      </c>
      <c r="F9" s="141">
        <f>SUM(F6:F8)</f>
        <v>651700</v>
      </c>
      <c r="G9" s="141">
        <f>SUM(G6:G8)</f>
        <v>651700</v>
      </c>
      <c r="L9" s="111">
        <v>1498.8</v>
      </c>
      <c r="M9" s="111">
        <v>1456.65</v>
      </c>
      <c r="N9" s="111">
        <v>1413.37</v>
      </c>
      <c r="O9" s="111">
        <v>1371.77</v>
      </c>
    </row>
    <row r="10" spans="4:15" ht="13.5" thickTop="1">
      <c r="D10" s="111"/>
      <c r="E10" s="111"/>
      <c r="F10" s="111"/>
      <c r="G10" s="111"/>
      <c r="L10" s="142"/>
      <c r="M10" s="142"/>
      <c r="N10" s="142"/>
      <c r="O10" s="142"/>
    </row>
    <row r="11" spans="4:15" ht="12.75">
      <c r="D11" s="111"/>
      <c r="E11" s="111"/>
      <c r="F11" s="111"/>
      <c r="G11" s="111"/>
      <c r="L11" s="143">
        <f>SUM(L8:L10)</f>
        <v>2510.89</v>
      </c>
      <c r="M11" s="143">
        <f>SUM(M8:M10)</f>
        <v>2395.28</v>
      </c>
      <c r="N11" s="143">
        <f>SUM(N8:N10)</f>
        <v>2277.72</v>
      </c>
      <c r="O11" s="143">
        <f>SUM(O8:O10)</f>
        <v>2160.99</v>
      </c>
    </row>
    <row r="12" spans="4:15" ht="12.75">
      <c r="D12" s="111"/>
      <c r="E12" s="111"/>
      <c r="F12" s="111"/>
      <c r="G12" s="111"/>
      <c r="L12" s="111"/>
      <c r="M12" s="111"/>
      <c r="N12" s="111"/>
      <c r="O12" s="111"/>
    </row>
    <row r="13" spans="4:15" ht="12.75">
      <c r="D13" s="111"/>
      <c r="E13" s="111"/>
      <c r="F13" s="111"/>
      <c r="G13" s="111"/>
      <c r="L13" s="143">
        <f>SUM(L6,L11)</f>
        <v>8567.91</v>
      </c>
      <c r="M13" s="143">
        <f>SUM(M6,M11)</f>
        <v>7930.880000000001</v>
      </c>
      <c r="N13" s="143">
        <f>SUM(N6,N11)</f>
        <v>7287.48</v>
      </c>
      <c r="O13" s="143">
        <f>SUM(O6,O11)</f>
        <v>6640.45</v>
      </c>
    </row>
    <row r="14" spans="4:15" ht="12.75">
      <c r="D14" s="111"/>
      <c r="E14" s="111"/>
      <c r="F14" s="111"/>
      <c r="G14" s="111"/>
      <c r="L14" s="111"/>
      <c r="M14" s="111"/>
      <c r="N14" s="111"/>
      <c r="O14" s="111"/>
    </row>
    <row r="15" spans="4:15" ht="12.75">
      <c r="D15" s="111"/>
      <c r="E15" s="111"/>
      <c r="F15" s="111"/>
      <c r="G15" s="111"/>
      <c r="L15" s="111"/>
      <c r="M15" s="111"/>
      <c r="N15" s="111"/>
      <c r="O15" s="111"/>
    </row>
    <row r="16" spans="4:15" ht="12.75">
      <c r="D16" s="111"/>
      <c r="E16" s="111"/>
      <c r="F16" s="111"/>
      <c r="G16" s="111"/>
      <c r="L16" s="111"/>
      <c r="M16" s="111"/>
      <c r="N16" s="111"/>
      <c r="O16" s="111"/>
    </row>
    <row r="17" spans="1:15" ht="12.75">
      <c r="A17" s="9" t="s">
        <v>99</v>
      </c>
      <c r="B17">
        <v>5740</v>
      </c>
      <c r="D17" s="108">
        <v>503650</v>
      </c>
      <c r="E17" s="108">
        <v>513050</v>
      </c>
      <c r="F17" s="108">
        <v>523650</v>
      </c>
      <c r="G17" s="108">
        <v>532550</v>
      </c>
      <c r="L17" s="111"/>
      <c r="M17" s="111"/>
      <c r="N17" s="111"/>
      <c r="O17" s="111"/>
    </row>
    <row r="18" spans="2:7" ht="12.75">
      <c r="B18">
        <v>5750</v>
      </c>
      <c r="D18" s="143">
        <v>1614750</v>
      </c>
      <c r="E18" s="143">
        <v>1589550</v>
      </c>
      <c r="F18" s="143">
        <v>1594600</v>
      </c>
      <c r="G18" s="143">
        <v>1594200</v>
      </c>
    </row>
    <row r="19" spans="4:7" ht="12.75">
      <c r="D19" s="111">
        <v>-190000</v>
      </c>
      <c r="E19" s="111">
        <v>-190000</v>
      </c>
      <c r="F19" s="111">
        <v>-190000</v>
      </c>
      <c r="G19" s="111">
        <v>-190000</v>
      </c>
    </row>
    <row r="20" spans="4:7" ht="12.75">
      <c r="D20" s="111">
        <v>-675750</v>
      </c>
      <c r="E20" s="111">
        <v>-675750</v>
      </c>
      <c r="F20" s="111">
        <v>-678300</v>
      </c>
      <c r="G20" s="111">
        <v>-678300</v>
      </c>
    </row>
    <row r="21" spans="4:7" ht="12.75">
      <c r="D21" s="142">
        <v>-105000</v>
      </c>
      <c r="E21" s="142">
        <v>-105000</v>
      </c>
      <c r="F21" s="142">
        <v>-105000</v>
      </c>
      <c r="G21" s="142">
        <v>-105000</v>
      </c>
    </row>
    <row r="22" spans="4:7" ht="12.75">
      <c r="D22" s="143">
        <f>SUM(D18:D21)</f>
        <v>644000</v>
      </c>
      <c r="E22" s="143">
        <f>SUM(E18:E21)</f>
        <v>618800</v>
      </c>
      <c r="F22" s="143">
        <f>SUM(F18:F21)</f>
        <v>621300</v>
      </c>
      <c r="G22" s="143">
        <f>SUM(G18:G21)</f>
        <v>620900</v>
      </c>
    </row>
    <row r="23" spans="4:7" ht="12.75">
      <c r="D23" s="111"/>
      <c r="E23" s="111"/>
      <c r="F23" s="111"/>
      <c r="G23" s="111"/>
    </row>
    <row r="24" spans="2:7" ht="12.75">
      <c r="B24">
        <v>5760</v>
      </c>
      <c r="D24" s="143">
        <v>86620</v>
      </c>
      <c r="E24" s="143">
        <v>92620</v>
      </c>
      <c r="F24" s="143">
        <v>92620</v>
      </c>
      <c r="G24" s="143">
        <v>92620</v>
      </c>
    </row>
    <row r="25" spans="4:7" ht="12.75">
      <c r="D25" s="111"/>
      <c r="E25" s="111"/>
      <c r="F25" s="111"/>
      <c r="G25" s="111"/>
    </row>
    <row r="26" spans="4:7" ht="12.75">
      <c r="D26" s="111"/>
      <c r="E26" s="111"/>
      <c r="F26" s="111"/>
      <c r="G26" s="111"/>
    </row>
    <row r="27" spans="2:7" ht="13.5" thickBot="1">
      <c r="B27" s="9" t="s">
        <v>100</v>
      </c>
      <c r="D27" s="141">
        <f>SUM(D17,D22,D24)</f>
        <v>1234270</v>
      </c>
      <c r="E27" s="141">
        <f>SUM(E17,E22,E24)</f>
        <v>1224470</v>
      </c>
      <c r="F27" s="141">
        <f>SUM(F17,F22,F24)</f>
        <v>1237570</v>
      </c>
      <c r="G27" s="141">
        <f>SUM(G17,G22,G24)</f>
        <v>1246070</v>
      </c>
    </row>
    <row r="28" spans="4:7" ht="13.5" thickTop="1">
      <c r="D28" s="111"/>
      <c r="E28" s="111"/>
      <c r="F28" s="111"/>
      <c r="G28" s="111"/>
    </row>
    <row r="29" spans="3:7" ht="12.75">
      <c r="C29" s="9" t="s">
        <v>101</v>
      </c>
      <c r="D29" s="111">
        <v>41.42</v>
      </c>
      <c r="E29" s="111">
        <v>42.12</v>
      </c>
      <c r="F29" s="111">
        <v>42.65</v>
      </c>
      <c r="G29" s="111">
        <v>43.08</v>
      </c>
    </row>
    <row r="30" spans="4:7" ht="12.75">
      <c r="D30" s="111">
        <v>51.45</v>
      </c>
      <c r="E30" s="111">
        <v>50.52</v>
      </c>
      <c r="F30" s="111">
        <v>50.06</v>
      </c>
      <c r="G30" s="111">
        <v>49.69</v>
      </c>
    </row>
    <row r="31" spans="4:7" ht="12.75">
      <c r="D31" s="111">
        <v>7.13</v>
      </c>
      <c r="E31" s="111">
        <v>7.36</v>
      </c>
      <c r="F31" s="111">
        <v>7.3</v>
      </c>
      <c r="G31" s="111">
        <v>7.25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Graal-Müritz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</dc:creator>
  <cp:keywords/>
  <dc:description/>
  <cp:lastModifiedBy>AL. Loll</cp:lastModifiedBy>
  <cp:lastPrinted>2018-11-07T07:00:58Z</cp:lastPrinted>
  <dcterms:created xsi:type="dcterms:W3CDTF">2001-08-28T14:41:57Z</dcterms:created>
  <dcterms:modified xsi:type="dcterms:W3CDTF">2018-11-07T08:30:39Z</dcterms:modified>
  <cp:category/>
  <cp:version/>
  <cp:contentType/>
  <cp:contentStatus/>
</cp:coreProperties>
</file>